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CCTG\17\Form 78\Collected Revenue and Beginning Balance-Actuals\Beginning Balance Calculation\"/>
    </mc:Choice>
  </mc:AlternateContent>
  <bookViews>
    <workbookView xWindow="0" yWindow="0" windowWidth="28800" windowHeight="12690" xr2:uid="{00000000-000D-0000-FFFF-FFFF00000000}"/>
  </bookViews>
  <sheets>
    <sheet name="Beginning Bal Calc" sheetId="1" r:id="rId1"/>
    <sheet name="Ending FY2016" sheetId="2" r:id="rId2"/>
    <sheet name="FY16 Add. AR, Non-Rev Adj. " sheetId="3" r:id="rId3"/>
  </sheets>
  <definedNames>
    <definedName name="_xlnm._FilterDatabase" localSheetId="0" hidden="1">'Beginning Bal Calc'!$A$2:$S$1607</definedName>
    <definedName name="_xlnm._FilterDatabase" localSheetId="1" hidden="1">'Ending FY2016'!$A$1:$E$2925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4" i="1" l="1"/>
  <c r="I1403" i="1" l="1"/>
  <c r="I1401" i="1"/>
  <c r="I1399" i="1"/>
  <c r="I1390" i="1"/>
  <c r="I1383" i="1"/>
  <c r="I1382" i="1"/>
  <c r="I1381" i="1"/>
  <c r="I1379" i="1"/>
  <c r="I1378" i="1"/>
  <c r="J76" i="1" l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A2" i="2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K16" i="1" s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3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K1607" i="1" l="1"/>
  <c r="K1603" i="1"/>
  <c r="K1599" i="1"/>
  <c r="K1595" i="1"/>
  <c r="L1595" i="1" s="1"/>
  <c r="K1591" i="1"/>
  <c r="K1587" i="1"/>
  <c r="K1583" i="1"/>
  <c r="K1579" i="1"/>
  <c r="L1579" i="1" s="1"/>
  <c r="K1575" i="1"/>
  <c r="K1571" i="1"/>
  <c r="K1567" i="1"/>
  <c r="K1563" i="1"/>
  <c r="L1563" i="1" s="1"/>
  <c r="K1559" i="1"/>
  <c r="K1555" i="1"/>
  <c r="K1551" i="1"/>
  <c r="K1547" i="1"/>
  <c r="L1547" i="1" s="1"/>
  <c r="K1543" i="1"/>
  <c r="K1539" i="1"/>
  <c r="K1535" i="1"/>
  <c r="K1531" i="1"/>
  <c r="L1531" i="1" s="1"/>
  <c r="K1527" i="1"/>
  <c r="K1523" i="1"/>
  <c r="K1519" i="1"/>
  <c r="K1515" i="1"/>
  <c r="L1515" i="1" s="1"/>
  <c r="K1511" i="1"/>
  <c r="K1507" i="1"/>
  <c r="K1503" i="1"/>
  <c r="K1499" i="1"/>
  <c r="L1499" i="1" s="1"/>
  <c r="K1495" i="1"/>
  <c r="L1495" i="1" s="1"/>
  <c r="K1491" i="1"/>
  <c r="K1487" i="1"/>
  <c r="K1483" i="1"/>
  <c r="L1483" i="1" s="1"/>
  <c r="K1479" i="1"/>
  <c r="K1475" i="1"/>
  <c r="K1471" i="1"/>
  <c r="K1467" i="1"/>
  <c r="L1467" i="1" s="1"/>
  <c r="K1463" i="1"/>
  <c r="L1463" i="1" s="1"/>
  <c r="K1459" i="1"/>
  <c r="K1455" i="1"/>
  <c r="K1451" i="1"/>
  <c r="L1451" i="1" s="1"/>
  <c r="K1447" i="1"/>
  <c r="K1443" i="1"/>
  <c r="K1439" i="1"/>
  <c r="K1435" i="1"/>
  <c r="L1435" i="1" s="1"/>
  <c r="K1431" i="1"/>
  <c r="L1431" i="1" s="1"/>
  <c r="K1427" i="1"/>
  <c r="K1423" i="1"/>
  <c r="K1419" i="1"/>
  <c r="L1419" i="1" s="1"/>
  <c r="K1415" i="1"/>
  <c r="L1415" i="1" s="1"/>
  <c r="K1411" i="1"/>
  <c r="K1407" i="1"/>
  <c r="K1403" i="1"/>
  <c r="L1403" i="1" s="1"/>
  <c r="K1399" i="1"/>
  <c r="L1399" i="1" s="1"/>
  <c r="K1395" i="1"/>
  <c r="K1391" i="1"/>
  <c r="K1387" i="1"/>
  <c r="L1387" i="1" s="1"/>
  <c r="K1383" i="1"/>
  <c r="L1383" i="1" s="1"/>
  <c r="K1379" i="1"/>
  <c r="K1375" i="1"/>
  <c r="K1371" i="1"/>
  <c r="L1371" i="1" s="1"/>
  <c r="K1367" i="1"/>
  <c r="L1367" i="1" s="1"/>
  <c r="K1363" i="1"/>
  <c r="K1359" i="1"/>
  <c r="K1355" i="1"/>
  <c r="L1355" i="1" s="1"/>
  <c r="K1351" i="1"/>
  <c r="L1351" i="1" s="1"/>
  <c r="K1347" i="1"/>
  <c r="K1343" i="1"/>
  <c r="K1339" i="1"/>
  <c r="L1339" i="1" s="1"/>
  <c r="K1335" i="1"/>
  <c r="L1335" i="1" s="1"/>
  <c r="K1331" i="1"/>
  <c r="K1327" i="1"/>
  <c r="K1323" i="1"/>
  <c r="L1323" i="1" s="1"/>
  <c r="K1319" i="1"/>
  <c r="L1319" i="1" s="1"/>
  <c r="K1315" i="1"/>
  <c r="K1311" i="1"/>
  <c r="K1307" i="1"/>
  <c r="L1307" i="1" s="1"/>
  <c r="K1303" i="1"/>
  <c r="L1303" i="1" s="1"/>
  <c r="K1299" i="1"/>
  <c r="K1295" i="1"/>
  <c r="K1291" i="1"/>
  <c r="L1291" i="1" s="1"/>
  <c r="K1287" i="1"/>
  <c r="L1287" i="1" s="1"/>
  <c r="K1283" i="1"/>
  <c r="K1279" i="1"/>
  <c r="K1275" i="1"/>
  <c r="L1275" i="1" s="1"/>
  <c r="K1271" i="1"/>
  <c r="L1271" i="1" s="1"/>
  <c r="K1267" i="1"/>
  <c r="K1263" i="1"/>
  <c r="K1259" i="1"/>
  <c r="L1259" i="1" s="1"/>
  <c r="K1255" i="1"/>
  <c r="L1255" i="1" s="1"/>
  <c r="K1251" i="1"/>
  <c r="K1247" i="1"/>
  <c r="K1243" i="1"/>
  <c r="L1243" i="1" s="1"/>
  <c r="K1239" i="1"/>
  <c r="L1239" i="1" s="1"/>
  <c r="K1235" i="1"/>
  <c r="K1231" i="1"/>
  <c r="K1227" i="1"/>
  <c r="L1227" i="1" s="1"/>
  <c r="K1223" i="1"/>
  <c r="L1223" i="1" s="1"/>
  <c r="K1219" i="1"/>
  <c r="K1215" i="1"/>
  <c r="K1211" i="1"/>
  <c r="L1211" i="1" s="1"/>
  <c r="K1207" i="1"/>
  <c r="L1207" i="1" s="1"/>
  <c r="K1203" i="1"/>
  <c r="K1199" i="1"/>
  <c r="K1195" i="1"/>
  <c r="L1195" i="1" s="1"/>
  <c r="K1191" i="1"/>
  <c r="L1191" i="1" s="1"/>
  <c r="K1187" i="1"/>
  <c r="K1183" i="1"/>
  <c r="K1179" i="1"/>
  <c r="L1179" i="1" s="1"/>
  <c r="K1175" i="1"/>
  <c r="L1175" i="1" s="1"/>
  <c r="K1171" i="1"/>
  <c r="K1167" i="1"/>
  <c r="K1163" i="1"/>
  <c r="L1163" i="1" s="1"/>
  <c r="K1159" i="1"/>
  <c r="L1159" i="1" s="1"/>
  <c r="K1155" i="1"/>
  <c r="K1151" i="1"/>
  <c r="K1147" i="1"/>
  <c r="L1147" i="1" s="1"/>
  <c r="K1143" i="1"/>
  <c r="L1143" i="1" s="1"/>
  <c r="K1139" i="1"/>
  <c r="K1135" i="1"/>
  <c r="K1131" i="1"/>
  <c r="L1131" i="1" s="1"/>
  <c r="K1127" i="1"/>
  <c r="L1127" i="1" s="1"/>
  <c r="K1123" i="1"/>
  <c r="K1119" i="1"/>
  <c r="K1115" i="1"/>
  <c r="L1115" i="1" s="1"/>
  <c r="K1111" i="1"/>
  <c r="L1111" i="1" s="1"/>
  <c r="K1107" i="1"/>
  <c r="K1103" i="1"/>
  <c r="K1099" i="1"/>
  <c r="L1099" i="1" s="1"/>
  <c r="K1095" i="1"/>
  <c r="L1095" i="1" s="1"/>
  <c r="K1091" i="1"/>
  <c r="K1087" i="1"/>
  <c r="K1083" i="1"/>
  <c r="L1083" i="1" s="1"/>
  <c r="K1079" i="1"/>
  <c r="L1079" i="1" s="1"/>
  <c r="K1075" i="1"/>
  <c r="K1071" i="1"/>
  <c r="K1067" i="1"/>
  <c r="L1067" i="1" s="1"/>
  <c r="K1063" i="1"/>
  <c r="L1063" i="1" s="1"/>
  <c r="K1059" i="1"/>
  <c r="K1055" i="1"/>
  <c r="K1051" i="1"/>
  <c r="L1051" i="1" s="1"/>
  <c r="K1047" i="1"/>
  <c r="L1047" i="1" s="1"/>
  <c r="K1043" i="1"/>
  <c r="K1039" i="1"/>
  <c r="K1035" i="1"/>
  <c r="L1035" i="1" s="1"/>
  <c r="K1031" i="1"/>
  <c r="L1031" i="1" s="1"/>
  <c r="K1027" i="1"/>
  <c r="K1023" i="1"/>
  <c r="K1019" i="1"/>
  <c r="L1019" i="1" s="1"/>
  <c r="K1015" i="1"/>
  <c r="L1015" i="1" s="1"/>
  <c r="K1011" i="1"/>
  <c r="K1007" i="1"/>
  <c r="K1003" i="1"/>
  <c r="L1003" i="1" s="1"/>
  <c r="K999" i="1"/>
  <c r="L999" i="1" s="1"/>
  <c r="K995" i="1"/>
  <c r="K991" i="1"/>
  <c r="K987" i="1"/>
  <c r="L987" i="1" s="1"/>
  <c r="K983" i="1"/>
  <c r="L983" i="1" s="1"/>
  <c r="K979" i="1"/>
  <c r="K975" i="1"/>
  <c r="K971" i="1"/>
  <c r="L971" i="1" s="1"/>
  <c r="K967" i="1"/>
  <c r="L967" i="1" s="1"/>
  <c r="K963" i="1"/>
  <c r="K959" i="1"/>
  <c r="K955" i="1"/>
  <c r="K951" i="1"/>
  <c r="L951" i="1" s="1"/>
  <c r="K947" i="1"/>
  <c r="K943" i="1"/>
  <c r="K939" i="1"/>
  <c r="L939" i="1" s="1"/>
  <c r="K935" i="1"/>
  <c r="L935" i="1" s="1"/>
  <c r="K931" i="1"/>
  <c r="K927" i="1"/>
  <c r="K923" i="1"/>
  <c r="L923" i="1" s="1"/>
  <c r="K919" i="1"/>
  <c r="L919" i="1" s="1"/>
  <c r="K915" i="1"/>
  <c r="K911" i="1"/>
  <c r="K907" i="1"/>
  <c r="L907" i="1" s="1"/>
  <c r="K903" i="1"/>
  <c r="L903" i="1" s="1"/>
  <c r="K899" i="1"/>
  <c r="K895" i="1"/>
  <c r="K891" i="1"/>
  <c r="L891" i="1" s="1"/>
  <c r="K887" i="1"/>
  <c r="L887" i="1" s="1"/>
  <c r="K883" i="1"/>
  <c r="K879" i="1"/>
  <c r="K875" i="1"/>
  <c r="L875" i="1" s="1"/>
  <c r="K871" i="1"/>
  <c r="L871" i="1" s="1"/>
  <c r="K867" i="1"/>
  <c r="K863" i="1"/>
  <c r="K859" i="1"/>
  <c r="L859" i="1" s="1"/>
  <c r="K855" i="1"/>
  <c r="L855" i="1" s="1"/>
  <c r="K851" i="1"/>
  <c r="K847" i="1"/>
  <c r="K843" i="1"/>
  <c r="L843" i="1" s="1"/>
  <c r="K839" i="1"/>
  <c r="L839" i="1" s="1"/>
  <c r="K835" i="1"/>
  <c r="K831" i="1"/>
  <c r="K827" i="1"/>
  <c r="L827" i="1" s="1"/>
  <c r="K823" i="1"/>
  <c r="L823" i="1" s="1"/>
  <c r="K819" i="1"/>
  <c r="K815" i="1"/>
  <c r="K811" i="1"/>
  <c r="L811" i="1" s="1"/>
  <c r="K807" i="1"/>
  <c r="L807" i="1" s="1"/>
  <c r="K803" i="1"/>
  <c r="K799" i="1"/>
  <c r="K795" i="1"/>
  <c r="L795" i="1" s="1"/>
  <c r="K791" i="1"/>
  <c r="L791" i="1" s="1"/>
  <c r="K787" i="1"/>
  <c r="K783" i="1"/>
  <c r="K779" i="1"/>
  <c r="L779" i="1" s="1"/>
  <c r="K775" i="1"/>
  <c r="L775" i="1" s="1"/>
  <c r="K771" i="1"/>
  <c r="K767" i="1"/>
  <c r="L767" i="1" s="1"/>
  <c r="K763" i="1"/>
  <c r="L763" i="1" s="1"/>
  <c r="K759" i="1"/>
  <c r="L759" i="1" s="1"/>
  <c r="K755" i="1"/>
  <c r="K751" i="1"/>
  <c r="K747" i="1"/>
  <c r="L747" i="1" s="1"/>
  <c r="K743" i="1"/>
  <c r="L743" i="1" s="1"/>
  <c r="K739" i="1"/>
  <c r="K735" i="1"/>
  <c r="L735" i="1" s="1"/>
  <c r="K731" i="1"/>
  <c r="L731" i="1" s="1"/>
  <c r="K727" i="1"/>
  <c r="L727" i="1" s="1"/>
  <c r="K723" i="1"/>
  <c r="K719" i="1"/>
  <c r="K715" i="1"/>
  <c r="L715" i="1" s="1"/>
  <c r="K711" i="1"/>
  <c r="L711" i="1" s="1"/>
  <c r="K707" i="1"/>
  <c r="K703" i="1"/>
  <c r="K699" i="1"/>
  <c r="L699" i="1" s="1"/>
  <c r="K695" i="1"/>
  <c r="L695" i="1" s="1"/>
  <c r="K691" i="1"/>
  <c r="K687" i="1"/>
  <c r="K683" i="1"/>
  <c r="K679" i="1"/>
  <c r="L679" i="1" s="1"/>
  <c r="K675" i="1"/>
  <c r="K671" i="1"/>
  <c r="K667" i="1"/>
  <c r="L667" i="1" s="1"/>
  <c r="K663" i="1"/>
  <c r="L663" i="1" s="1"/>
  <c r="K659" i="1"/>
  <c r="K655" i="1"/>
  <c r="K651" i="1"/>
  <c r="L651" i="1" s="1"/>
  <c r="K647" i="1"/>
  <c r="L647" i="1" s="1"/>
  <c r="K643" i="1"/>
  <c r="K639" i="1"/>
  <c r="K635" i="1"/>
  <c r="L635" i="1" s="1"/>
  <c r="K631" i="1"/>
  <c r="L631" i="1" s="1"/>
  <c r="K627" i="1"/>
  <c r="K623" i="1"/>
  <c r="L623" i="1" s="1"/>
  <c r="K619" i="1"/>
  <c r="L619" i="1" s="1"/>
  <c r="K615" i="1"/>
  <c r="L615" i="1" s="1"/>
  <c r="K611" i="1"/>
  <c r="K607" i="1"/>
  <c r="K603" i="1"/>
  <c r="L603" i="1" s="1"/>
  <c r="K599" i="1"/>
  <c r="L599" i="1" s="1"/>
  <c r="K595" i="1"/>
  <c r="K591" i="1"/>
  <c r="K587" i="1"/>
  <c r="L587" i="1" s="1"/>
  <c r="K583" i="1"/>
  <c r="L583" i="1" s="1"/>
  <c r="K579" i="1"/>
  <c r="K575" i="1"/>
  <c r="L575" i="1" s="1"/>
  <c r="K571" i="1"/>
  <c r="L571" i="1" s="1"/>
  <c r="K567" i="1"/>
  <c r="L567" i="1" s="1"/>
  <c r="K563" i="1"/>
  <c r="K559" i="1"/>
  <c r="L559" i="1" s="1"/>
  <c r="K555" i="1"/>
  <c r="L555" i="1" s="1"/>
  <c r="K551" i="1"/>
  <c r="L551" i="1" s="1"/>
  <c r="K547" i="1"/>
  <c r="K543" i="1"/>
  <c r="K539" i="1"/>
  <c r="L539" i="1" s="1"/>
  <c r="K535" i="1"/>
  <c r="L535" i="1" s="1"/>
  <c r="K531" i="1"/>
  <c r="K527" i="1"/>
  <c r="K523" i="1"/>
  <c r="L523" i="1" s="1"/>
  <c r="K519" i="1"/>
  <c r="L519" i="1" s="1"/>
  <c r="K515" i="1"/>
  <c r="K511" i="1"/>
  <c r="L511" i="1" s="1"/>
  <c r="K507" i="1"/>
  <c r="L507" i="1" s="1"/>
  <c r="K503" i="1"/>
  <c r="L503" i="1" s="1"/>
  <c r="K499" i="1"/>
  <c r="K495" i="1"/>
  <c r="L495" i="1" s="1"/>
  <c r="K491" i="1"/>
  <c r="L491" i="1" s="1"/>
  <c r="K487" i="1"/>
  <c r="L487" i="1" s="1"/>
  <c r="K483" i="1"/>
  <c r="K479" i="1"/>
  <c r="K475" i="1"/>
  <c r="L475" i="1" s="1"/>
  <c r="K471" i="1"/>
  <c r="L471" i="1" s="1"/>
  <c r="K467" i="1"/>
  <c r="K463" i="1"/>
  <c r="K459" i="1"/>
  <c r="L459" i="1" s="1"/>
  <c r="K455" i="1"/>
  <c r="L455" i="1" s="1"/>
  <c r="K451" i="1"/>
  <c r="K447" i="1"/>
  <c r="L447" i="1" s="1"/>
  <c r="K443" i="1"/>
  <c r="K439" i="1"/>
  <c r="L439" i="1" s="1"/>
  <c r="K435" i="1"/>
  <c r="K431" i="1"/>
  <c r="L431" i="1" s="1"/>
  <c r="K427" i="1"/>
  <c r="L427" i="1" s="1"/>
  <c r="K423" i="1"/>
  <c r="L423" i="1" s="1"/>
  <c r="K419" i="1"/>
  <c r="K415" i="1"/>
  <c r="K411" i="1"/>
  <c r="L411" i="1" s="1"/>
  <c r="K407" i="1"/>
  <c r="L407" i="1" s="1"/>
  <c r="K403" i="1"/>
  <c r="K399" i="1"/>
  <c r="K395" i="1"/>
  <c r="L395" i="1" s="1"/>
  <c r="K391" i="1"/>
  <c r="L391" i="1" s="1"/>
  <c r="K387" i="1"/>
  <c r="K383" i="1"/>
  <c r="L383" i="1" s="1"/>
  <c r="K379" i="1"/>
  <c r="L379" i="1" s="1"/>
  <c r="K375" i="1"/>
  <c r="L375" i="1" s="1"/>
  <c r="K371" i="1"/>
  <c r="K367" i="1"/>
  <c r="L367" i="1" s="1"/>
  <c r="K363" i="1"/>
  <c r="L363" i="1" s="1"/>
  <c r="K359" i="1"/>
  <c r="L359" i="1" s="1"/>
  <c r="K355" i="1"/>
  <c r="K351" i="1"/>
  <c r="K347" i="1"/>
  <c r="L347" i="1" s="1"/>
  <c r="K343" i="1"/>
  <c r="L343" i="1" s="1"/>
  <c r="K339" i="1"/>
  <c r="K335" i="1"/>
  <c r="K331" i="1"/>
  <c r="L331" i="1" s="1"/>
  <c r="K327" i="1"/>
  <c r="L327" i="1" s="1"/>
  <c r="K323" i="1"/>
  <c r="K319" i="1"/>
  <c r="L319" i="1" s="1"/>
  <c r="K315" i="1"/>
  <c r="L315" i="1" s="1"/>
  <c r="K311" i="1"/>
  <c r="L311" i="1" s="1"/>
  <c r="K307" i="1"/>
  <c r="K303" i="1"/>
  <c r="L303" i="1" s="1"/>
  <c r="K299" i="1"/>
  <c r="L299" i="1" s="1"/>
  <c r="K295" i="1"/>
  <c r="L295" i="1" s="1"/>
  <c r="K291" i="1"/>
  <c r="K287" i="1"/>
  <c r="L287" i="1" s="1"/>
  <c r="K283" i="1"/>
  <c r="L283" i="1" s="1"/>
  <c r="K279" i="1"/>
  <c r="L279" i="1" s="1"/>
  <c r="K275" i="1"/>
  <c r="K271" i="1"/>
  <c r="L271" i="1" s="1"/>
  <c r="K267" i="1"/>
  <c r="L267" i="1" s="1"/>
  <c r="K263" i="1"/>
  <c r="L263" i="1" s="1"/>
  <c r="K259" i="1"/>
  <c r="K255" i="1"/>
  <c r="K251" i="1"/>
  <c r="L251" i="1" s="1"/>
  <c r="K247" i="1"/>
  <c r="L247" i="1" s="1"/>
  <c r="K243" i="1"/>
  <c r="K239" i="1"/>
  <c r="L239" i="1" s="1"/>
  <c r="K235" i="1"/>
  <c r="L235" i="1" s="1"/>
  <c r="K231" i="1"/>
  <c r="L231" i="1" s="1"/>
  <c r="K227" i="1"/>
  <c r="K223" i="1"/>
  <c r="L223" i="1" s="1"/>
  <c r="K219" i="1"/>
  <c r="L219" i="1" s="1"/>
  <c r="K215" i="1"/>
  <c r="L215" i="1" s="1"/>
  <c r="K211" i="1"/>
  <c r="K207" i="1"/>
  <c r="K203" i="1"/>
  <c r="L203" i="1" s="1"/>
  <c r="K199" i="1"/>
  <c r="L199" i="1" s="1"/>
  <c r="K195" i="1"/>
  <c r="K191" i="1"/>
  <c r="L191" i="1" s="1"/>
  <c r="K187" i="1"/>
  <c r="L187" i="1" s="1"/>
  <c r="K183" i="1"/>
  <c r="L183" i="1" s="1"/>
  <c r="K179" i="1"/>
  <c r="K175" i="1"/>
  <c r="L175" i="1" s="1"/>
  <c r="K171" i="1"/>
  <c r="L171" i="1" s="1"/>
  <c r="K167" i="1"/>
  <c r="L167" i="1" s="1"/>
  <c r="K163" i="1"/>
  <c r="L163" i="1" s="1"/>
  <c r="K159" i="1"/>
  <c r="L159" i="1" s="1"/>
  <c r="K155" i="1"/>
  <c r="L155" i="1" s="1"/>
  <c r="K151" i="1"/>
  <c r="K147" i="1"/>
  <c r="K143" i="1"/>
  <c r="L143" i="1" s="1"/>
  <c r="K139" i="1"/>
  <c r="L139" i="1" s="1"/>
  <c r="K135" i="1"/>
  <c r="L135" i="1" s="1"/>
  <c r="K131" i="1"/>
  <c r="K127" i="1"/>
  <c r="L127" i="1" s="1"/>
  <c r="K123" i="1"/>
  <c r="L123" i="1" s="1"/>
  <c r="K119" i="1"/>
  <c r="L119" i="1" s="1"/>
  <c r="K115" i="1"/>
  <c r="K111" i="1"/>
  <c r="L111" i="1" s="1"/>
  <c r="K107" i="1"/>
  <c r="L107" i="1" s="1"/>
  <c r="K103" i="1"/>
  <c r="L103" i="1" s="1"/>
  <c r="K99" i="1"/>
  <c r="K95" i="1"/>
  <c r="L95" i="1" s="1"/>
  <c r="K91" i="1"/>
  <c r="L91" i="1" s="1"/>
  <c r="K87" i="1"/>
  <c r="L87" i="1" s="1"/>
  <c r="K83" i="1"/>
  <c r="K79" i="1"/>
  <c r="L79" i="1" s="1"/>
  <c r="K75" i="1"/>
  <c r="L75" i="1" s="1"/>
  <c r="K71" i="1"/>
  <c r="L71" i="1" s="1"/>
  <c r="K67" i="1"/>
  <c r="K63" i="1"/>
  <c r="L63" i="1" s="1"/>
  <c r="K59" i="1"/>
  <c r="L59" i="1" s="1"/>
  <c r="K55" i="1"/>
  <c r="L55" i="1" s="1"/>
  <c r="K51" i="1"/>
  <c r="K47" i="1"/>
  <c r="L47" i="1" s="1"/>
  <c r="K43" i="1"/>
  <c r="L43" i="1" s="1"/>
  <c r="K39" i="1"/>
  <c r="L39" i="1" s="1"/>
  <c r="K35" i="1"/>
  <c r="K31" i="1"/>
  <c r="L31" i="1" s="1"/>
  <c r="K27" i="1"/>
  <c r="L27" i="1" s="1"/>
  <c r="K23" i="1"/>
  <c r="K19" i="1"/>
  <c r="K15" i="1"/>
  <c r="L15" i="1" s="1"/>
  <c r="K11" i="1"/>
  <c r="L11" i="1" s="1"/>
  <c r="K1606" i="1"/>
  <c r="L1606" i="1" s="1"/>
  <c r="K1602" i="1"/>
  <c r="K1598" i="1"/>
  <c r="L1598" i="1" s="1"/>
  <c r="K1594" i="1"/>
  <c r="L1594" i="1" s="1"/>
  <c r="K1590" i="1"/>
  <c r="L1590" i="1" s="1"/>
  <c r="K1586" i="1"/>
  <c r="K1582" i="1"/>
  <c r="L1582" i="1" s="1"/>
  <c r="K1578" i="1"/>
  <c r="L1578" i="1" s="1"/>
  <c r="K1574" i="1"/>
  <c r="K1570" i="1"/>
  <c r="K1566" i="1"/>
  <c r="L1566" i="1" s="1"/>
  <c r="K1562" i="1"/>
  <c r="L1562" i="1" s="1"/>
  <c r="K1558" i="1"/>
  <c r="L1558" i="1" s="1"/>
  <c r="K1554" i="1"/>
  <c r="K1550" i="1"/>
  <c r="L1550" i="1" s="1"/>
  <c r="K1546" i="1"/>
  <c r="L1546" i="1" s="1"/>
  <c r="K1542" i="1"/>
  <c r="L1542" i="1" s="1"/>
  <c r="K1538" i="1"/>
  <c r="K1534" i="1"/>
  <c r="L1534" i="1" s="1"/>
  <c r="K1530" i="1"/>
  <c r="L1530" i="1" s="1"/>
  <c r="K1526" i="1"/>
  <c r="L1526" i="1" s="1"/>
  <c r="K1522" i="1"/>
  <c r="K1518" i="1"/>
  <c r="L1518" i="1" s="1"/>
  <c r="K1514" i="1"/>
  <c r="L1514" i="1" s="1"/>
  <c r="K1510" i="1"/>
  <c r="L1510" i="1" s="1"/>
  <c r="K1506" i="1"/>
  <c r="K1502" i="1"/>
  <c r="L1502" i="1" s="1"/>
  <c r="K1498" i="1"/>
  <c r="L1498" i="1" s="1"/>
  <c r="K1494" i="1"/>
  <c r="L1494" i="1" s="1"/>
  <c r="K1490" i="1"/>
  <c r="K1486" i="1"/>
  <c r="K1482" i="1"/>
  <c r="L1482" i="1" s="1"/>
  <c r="K1478" i="1"/>
  <c r="L1478" i="1" s="1"/>
  <c r="K1474" i="1"/>
  <c r="K1470" i="1"/>
  <c r="L1470" i="1" s="1"/>
  <c r="K1466" i="1"/>
  <c r="L1466" i="1" s="1"/>
  <c r="K1462" i="1"/>
  <c r="L1462" i="1" s="1"/>
  <c r="K1458" i="1"/>
  <c r="K1454" i="1"/>
  <c r="L1454" i="1" s="1"/>
  <c r="K1450" i="1"/>
  <c r="L1450" i="1" s="1"/>
  <c r="K1446" i="1"/>
  <c r="L1446" i="1" s="1"/>
  <c r="K1442" i="1"/>
  <c r="K1438" i="1"/>
  <c r="L1438" i="1" s="1"/>
  <c r="K1434" i="1"/>
  <c r="L1434" i="1" s="1"/>
  <c r="K1430" i="1"/>
  <c r="I1430" i="1" s="1"/>
  <c r="K1426" i="1"/>
  <c r="K1422" i="1"/>
  <c r="L1422" i="1" s="1"/>
  <c r="K1418" i="1"/>
  <c r="L1418" i="1" s="1"/>
  <c r="K1414" i="1"/>
  <c r="L1414" i="1" s="1"/>
  <c r="K1410" i="1"/>
  <c r="K1406" i="1"/>
  <c r="L1406" i="1" s="1"/>
  <c r="K1402" i="1"/>
  <c r="L1402" i="1" s="1"/>
  <c r="K1398" i="1"/>
  <c r="L1398" i="1" s="1"/>
  <c r="K1394" i="1"/>
  <c r="K1390" i="1"/>
  <c r="L1390" i="1" s="1"/>
  <c r="K1386" i="1"/>
  <c r="L1386" i="1" s="1"/>
  <c r="K1382" i="1"/>
  <c r="L1382" i="1" s="1"/>
  <c r="K1378" i="1"/>
  <c r="K1374" i="1"/>
  <c r="L1374" i="1" s="1"/>
  <c r="K1370" i="1"/>
  <c r="L1370" i="1" s="1"/>
  <c r="K1366" i="1"/>
  <c r="L1366" i="1" s="1"/>
  <c r="K1362" i="1"/>
  <c r="K1358" i="1"/>
  <c r="L1358" i="1" s="1"/>
  <c r="K1354" i="1"/>
  <c r="L1354" i="1" s="1"/>
  <c r="K1350" i="1"/>
  <c r="L1350" i="1" s="1"/>
  <c r="K1346" i="1"/>
  <c r="K1342" i="1"/>
  <c r="L1342" i="1" s="1"/>
  <c r="K1338" i="1"/>
  <c r="L1338" i="1" s="1"/>
  <c r="K1334" i="1"/>
  <c r="L1334" i="1" s="1"/>
  <c r="K1330" i="1"/>
  <c r="K1326" i="1"/>
  <c r="L1326" i="1" s="1"/>
  <c r="K1322" i="1"/>
  <c r="L1322" i="1" s="1"/>
  <c r="K1318" i="1"/>
  <c r="L1318" i="1" s="1"/>
  <c r="K1314" i="1"/>
  <c r="K1310" i="1"/>
  <c r="L1310" i="1" s="1"/>
  <c r="K1306" i="1"/>
  <c r="L1306" i="1" s="1"/>
  <c r="K1302" i="1"/>
  <c r="L1302" i="1" s="1"/>
  <c r="K1298" i="1"/>
  <c r="K1294" i="1"/>
  <c r="L1294" i="1" s="1"/>
  <c r="K1290" i="1"/>
  <c r="L1290" i="1" s="1"/>
  <c r="K1286" i="1"/>
  <c r="L1286" i="1" s="1"/>
  <c r="K1282" i="1"/>
  <c r="K1278" i="1"/>
  <c r="L1278" i="1" s="1"/>
  <c r="K1274" i="1"/>
  <c r="L1274" i="1" s="1"/>
  <c r="K1270" i="1"/>
  <c r="L1270" i="1" s="1"/>
  <c r="K1266" i="1"/>
  <c r="K1262" i="1"/>
  <c r="L1262" i="1" s="1"/>
  <c r="K1258" i="1"/>
  <c r="L1258" i="1" s="1"/>
  <c r="K1254" i="1"/>
  <c r="L1254" i="1" s="1"/>
  <c r="K1250" i="1"/>
  <c r="K1246" i="1"/>
  <c r="L1246" i="1" s="1"/>
  <c r="K1242" i="1"/>
  <c r="L1242" i="1" s="1"/>
  <c r="K1238" i="1"/>
  <c r="K1234" i="1"/>
  <c r="K1230" i="1"/>
  <c r="L1230" i="1" s="1"/>
  <c r="K1226" i="1"/>
  <c r="L1226" i="1" s="1"/>
  <c r="K1222" i="1"/>
  <c r="L1222" i="1" s="1"/>
  <c r="K1218" i="1"/>
  <c r="K1214" i="1"/>
  <c r="L1214" i="1" s="1"/>
  <c r="K1210" i="1"/>
  <c r="K1206" i="1"/>
  <c r="L1206" i="1" s="1"/>
  <c r="K1202" i="1"/>
  <c r="K1198" i="1"/>
  <c r="L1198" i="1" s="1"/>
  <c r="K1194" i="1"/>
  <c r="L1194" i="1" s="1"/>
  <c r="K1190" i="1"/>
  <c r="L1190" i="1" s="1"/>
  <c r="K1186" i="1"/>
  <c r="K1182" i="1"/>
  <c r="L1182" i="1" s="1"/>
  <c r="K1178" i="1"/>
  <c r="L1178" i="1" s="1"/>
  <c r="K1174" i="1"/>
  <c r="L1174" i="1" s="1"/>
  <c r="K1170" i="1"/>
  <c r="K1166" i="1"/>
  <c r="L1166" i="1" s="1"/>
  <c r="K1162" i="1"/>
  <c r="L1162" i="1" s="1"/>
  <c r="K1158" i="1"/>
  <c r="L1158" i="1" s="1"/>
  <c r="K1154" i="1"/>
  <c r="K1150" i="1"/>
  <c r="L1150" i="1" s="1"/>
  <c r="K1146" i="1"/>
  <c r="L1146" i="1" s="1"/>
  <c r="K1142" i="1"/>
  <c r="L1142" i="1" s="1"/>
  <c r="K1138" i="1"/>
  <c r="K1134" i="1"/>
  <c r="L1134" i="1" s="1"/>
  <c r="K1130" i="1"/>
  <c r="L1130" i="1" s="1"/>
  <c r="K1126" i="1"/>
  <c r="L1126" i="1" s="1"/>
  <c r="K1122" i="1"/>
  <c r="K1118" i="1"/>
  <c r="L1118" i="1" s="1"/>
  <c r="K1114" i="1"/>
  <c r="L1114" i="1" s="1"/>
  <c r="K1110" i="1"/>
  <c r="L1110" i="1" s="1"/>
  <c r="K1106" i="1"/>
  <c r="K1102" i="1"/>
  <c r="L1102" i="1" s="1"/>
  <c r="K1098" i="1"/>
  <c r="L1098" i="1" s="1"/>
  <c r="K1094" i="1"/>
  <c r="L1094" i="1" s="1"/>
  <c r="K1090" i="1"/>
  <c r="K1086" i="1"/>
  <c r="L1086" i="1" s="1"/>
  <c r="K1082" i="1"/>
  <c r="L1082" i="1" s="1"/>
  <c r="K1078" i="1"/>
  <c r="L1078" i="1" s="1"/>
  <c r="K1074" i="1"/>
  <c r="K1070" i="1"/>
  <c r="L1070" i="1" s="1"/>
  <c r="K1066" i="1"/>
  <c r="L1066" i="1" s="1"/>
  <c r="K1062" i="1"/>
  <c r="L1062" i="1" s="1"/>
  <c r="K1605" i="1"/>
  <c r="K1601" i="1"/>
  <c r="L1601" i="1" s="1"/>
  <c r="K1597" i="1"/>
  <c r="L1597" i="1" s="1"/>
  <c r="K1593" i="1"/>
  <c r="L1593" i="1" s="1"/>
  <c r="K1589" i="1"/>
  <c r="K1585" i="1"/>
  <c r="L1585" i="1" s="1"/>
  <c r="K1581" i="1"/>
  <c r="L1581" i="1" s="1"/>
  <c r="K1577" i="1"/>
  <c r="L1577" i="1" s="1"/>
  <c r="K1573" i="1"/>
  <c r="K1569" i="1"/>
  <c r="L1569" i="1" s="1"/>
  <c r="K1565" i="1"/>
  <c r="L1565" i="1" s="1"/>
  <c r="K1561" i="1"/>
  <c r="L1561" i="1" s="1"/>
  <c r="K1557" i="1"/>
  <c r="K1553" i="1"/>
  <c r="L1553" i="1" s="1"/>
  <c r="K1549" i="1"/>
  <c r="L1549" i="1" s="1"/>
  <c r="K1545" i="1"/>
  <c r="L1545" i="1" s="1"/>
  <c r="K1541" i="1"/>
  <c r="K1537" i="1"/>
  <c r="L1537" i="1" s="1"/>
  <c r="K1533" i="1"/>
  <c r="L1533" i="1" s="1"/>
  <c r="K1529" i="1"/>
  <c r="L1529" i="1" s="1"/>
  <c r="K1525" i="1"/>
  <c r="K1521" i="1"/>
  <c r="L1521" i="1" s="1"/>
  <c r="K1517" i="1"/>
  <c r="L1517" i="1" s="1"/>
  <c r="K1513" i="1"/>
  <c r="L1513" i="1" s="1"/>
  <c r="K1509" i="1"/>
  <c r="K1505" i="1"/>
  <c r="L1505" i="1" s="1"/>
  <c r="K1501" i="1"/>
  <c r="L1501" i="1" s="1"/>
  <c r="K1497" i="1"/>
  <c r="L1497" i="1" s="1"/>
  <c r="K1493" i="1"/>
  <c r="K1489" i="1"/>
  <c r="L1489" i="1" s="1"/>
  <c r="K1485" i="1"/>
  <c r="L1485" i="1" s="1"/>
  <c r="K1481" i="1"/>
  <c r="L1481" i="1" s="1"/>
  <c r="K1477" i="1"/>
  <c r="K1473" i="1"/>
  <c r="L1473" i="1" s="1"/>
  <c r="K1469" i="1"/>
  <c r="L1469" i="1" s="1"/>
  <c r="K1465" i="1"/>
  <c r="K1461" i="1"/>
  <c r="K1457" i="1"/>
  <c r="L1457" i="1" s="1"/>
  <c r="K1453" i="1"/>
  <c r="L1453" i="1" s="1"/>
  <c r="K1449" i="1"/>
  <c r="L1449" i="1" s="1"/>
  <c r="K1445" i="1"/>
  <c r="K1441" i="1"/>
  <c r="L1441" i="1" s="1"/>
  <c r="K1437" i="1"/>
  <c r="L1437" i="1" s="1"/>
  <c r="K1433" i="1"/>
  <c r="L1433" i="1" s="1"/>
  <c r="K1429" i="1"/>
  <c r="I1429" i="1" s="1"/>
  <c r="K1425" i="1"/>
  <c r="L1425" i="1" s="1"/>
  <c r="K1421" i="1"/>
  <c r="L1421" i="1" s="1"/>
  <c r="K1417" i="1"/>
  <c r="L1417" i="1" s="1"/>
  <c r="K1413" i="1"/>
  <c r="K1409" i="1"/>
  <c r="L1409" i="1" s="1"/>
  <c r="K1405" i="1"/>
  <c r="L1405" i="1" s="1"/>
  <c r="K1401" i="1"/>
  <c r="L1401" i="1" s="1"/>
  <c r="K1397" i="1"/>
  <c r="K1393" i="1"/>
  <c r="L1393" i="1" s="1"/>
  <c r="K1389" i="1"/>
  <c r="L1389" i="1" s="1"/>
  <c r="K1385" i="1"/>
  <c r="L1385" i="1" s="1"/>
  <c r="K1381" i="1"/>
  <c r="K1377" i="1"/>
  <c r="L1377" i="1" s="1"/>
  <c r="K1373" i="1"/>
  <c r="L1373" i="1" s="1"/>
  <c r="K1369" i="1"/>
  <c r="L1369" i="1" s="1"/>
  <c r="K1365" i="1"/>
  <c r="K1361" i="1"/>
  <c r="L1361" i="1" s="1"/>
  <c r="K1357" i="1"/>
  <c r="L1357" i="1" s="1"/>
  <c r="K1353" i="1"/>
  <c r="L1353" i="1" s="1"/>
  <c r="K1349" i="1"/>
  <c r="K1345" i="1"/>
  <c r="L1345" i="1" s="1"/>
  <c r="K1341" i="1"/>
  <c r="L1341" i="1" s="1"/>
  <c r="K1337" i="1"/>
  <c r="K1333" i="1"/>
  <c r="K1329" i="1"/>
  <c r="L1329" i="1" s="1"/>
  <c r="K1325" i="1"/>
  <c r="L1325" i="1" s="1"/>
  <c r="K1321" i="1"/>
  <c r="L1321" i="1" s="1"/>
  <c r="K1317" i="1"/>
  <c r="K1313" i="1"/>
  <c r="L1313" i="1" s="1"/>
  <c r="K1309" i="1"/>
  <c r="L1309" i="1" s="1"/>
  <c r="K1305" i="1"/>
  <c r="K1301" i="1"/>
  <c r="K1297" i="1"/>
  <c r="L1297" i="1" s="1"/>
  <c r="K1293" i="1"/>
  <c r="L1293" i="1" s="1"/>
  <c r="K1289" i="1"/>
  <c r="L1289" i="1" s="1"/>
  <c r="K1285" i="1"/>
  <c r="K1281" i="1"/>
  <c r="L1281" i="1" s="1"/>
  <c r="K1277" i="1"/>
  <c r="L1277" i="1" s="1"/>
  <c r="K1273" i="1"/>
  <c r="L1273" i="1" s="1"/>
  <c r="K1269" i="1"/>
  <c r="K1265" i="1"/>
  <c r="L1265" i="1" s="1"/>
  <c r="K1261" i="1"/>
  <c r="L1261" i="1" s="1"/>
  <c r="K1257" i="1"/>
  <c r="L1257" i="1" s="1"/>
  <c r="K1253" i="1"/>
  <c r="K1249" i="1"/>
  <c r="L1249" i="1" s="1"/>
  <c r="K1245" i="1"/>
  <c r="L1245" i="1" s="1"/>
  <c r="K1241" i="1"/>
  <c r="L1241" i="1" s="1"/>
  <c r="K1237" i="1"/>
  <c r="L1237" i="1" s="1"/>
  <c r="K1233" i="1"/>
  <c r="L1233" i="1" s="1"/>
  <c r="K1229" i="1"/>
  <c r="L1229" i="1" s="1"/>
  <c r="K1225" i="1"/>
  <c r="L1225" i="1" s="1"/>
  <c r="K1221" i="1"/>
  <c r="L1221" i="1" s="1"/>
  <c r="K1217" i="1"/>
  <c r="L1217" i="1" s="1"/>
  <c r="K1213" i="1"/>
  <c r="L1213" i="1" s="1"/>
  <c r="K1209" i="1"/>
  <c r="L1209" i="1" s="1"/>
  <c r="K1205" i="1"/>
  <c r="L1205" i="1" s="1"/>
  <c r="K1201" i="1"/>
  <c r="L1201" i="1" s="1"/>
  <c r="K1197" i="1"/>
  <c r="L1197" i="1" s="1"/>
  <c r="K1193" i="1"/>
  <c r="L1193" i="1" s="1"/>
  <c r="K1189" i="1"/>
  <c r="L1189" i="1" s="1"/>
  <c r="K1185" i="1"/>
  <c r="L1185" i="1" s="1"/>
  <c r="K1181" i="1"/>
  <c r="L1181" i="1" s="1"/>
  <c r="K1177" i="1"/>
  <c r="L1177" i="1" s="1"/>
  <c r="K1173" i="1"/>
  <c r="L1173" i="1" s="1"/>
  <c r="K1169" i="1"/>
  <c r="L1169" i="1" s="1"/>
  <c r="K1165" i="1"/>
  <c r="L1165" i="1" s="1"/>
  <c r="K1161" i="1"/>
  <c r="L1161" i="1" s="1"/>
  <c r="K1157" i="1"/>
  <c r="L1157" i="1" s="1"/>
  <c r="K1153" i="1"/>
  <c r="L1153" i="1" s="1"/>
  <c r="K1149" i="1"/>
  <c r="L1149" i="1" s="1"/>
  <c r="K1145" i="1"/>
  <c r="K1141" i="1"/>
  <c r="L1141" i="1" s="1"/>
  <c r="K1137" i="1"/>
  <c r="L1137" i="1" s="1"/>
  <c r="K1133" i="1"/>
  <c r="L1133" i="1" s="1"/>
  <c r="K1129" i="1"/>
  <c r="L1129" i="1" s="1"/>
  <c r="K1125" i="1"/>
  <c r="L1125" i="1" s="1"/>
  <c r="K1121" i="1"/>
  <c r="L1121" i="1" s="1"/>
  <c r="K1117" i="1"/>
  <c r="L1117" i="1" s="1"/>
  <c r="K1113" i="1"/>
  <c r="L1113" i="1" s="1"/>
  <c r="K1109" i="1"/>
  <c r="L1109" i="1" s="1"/>
  <c r="K1105" i="1"/>
  <c r="L1105" i="1" s="1"/>
  <c r="K1101" i="1"/>
  <c r="L1101" i="1" s="1"/>
  <c r="K1097" i="1"/>
  <c r="L1097" i="1" s="1"/>
  <c r="K1093" i="1"/>
  <c r="L1093" i="1" s="1"/>
  <c r="K1089" i="1"/>
  <c r="L1089" i="1" s="1"/>
  <c r="K1085" i="1"/>
  <c r="L1085" i="1" s="1"/>
  <c r="K1081" i="1"/>
  <c r="L1081" i="1" s="1"/>
  <c r="K1077" i="1"/>
  <c r="L1077" i="1" s="1"/>
  <c r="K1073" i="1"/>
  <c r="L1073" i="1" s="1"/>
  <c r="K1069" i="1"/>
  <c r="L1069" i="1" s="1"/>
  <c r="K1065" i="1"/>
  <c r="L1065" i="1" s="1"/>
  <c r="K1061" i="1"/>
  <c r="L1061" i="1" s="1"/>
  <c r="K1057" i="1"/>
  <c r="L1057" i="1" s="1"/>
  <c r="K1053" i="1"/>
  <c r="L1053" i="1" s="1"/>
  <c r="K1049" i="1"/>
  <c r="L1049" i="1" s="1"/>
  <c r="K1045" i="1"/>
  <c r="L1045" i="1" s="1"/>
  <c r="K1041" i="1"/>
  <c r="L1041" i="1" s="1"/>
  <c r="K1037" i="1"/>
  <c r="L1037" i="1" s="1"/>
  <c r="K1033" i="1"/>
  <c r="L1033" i="1" s="1"/>
  <c r="K1029" i="1"/>
  <c r="L1029" i="1" s="1"/>
  <c r="K1025" i="1"/>
  <c r="L1025" i="1" s="1"/>
  <c r="K1021" i="1"/>
  <c r="L1021" i="1" s="1"/>
  <c r="K1017" i="1"/>
  <c r="L1017" i="1" s="1"/>
  <c r="K1013" i="1"/>
  <c r="L1013" i="1" s="1"/>
  <c r="K1009" i="1"/>
  <c r="L1009" i="1" s="1"/>
  <c r="K1005" i="1"/>
  <c r="L1005" i="1" s="1"/>
  <c r="K1001" i="1"/>
  <c r="L1001" i="1" s="1"/>
  <c r="K997" i="1"/>
  <c r="L997" i="1" s="1"/>
  <c r="K993" i="1"/>
  <c r="L993" i="1" s="1"/>
  <c r="K3" i="1"/>
  <c r="L3" i="1" s="1"/>
  <c r="K1604" i="1"/>
  <c r="L1604" i="1" s="1"/>
  <c r="K1600" i="1"/>
  <c r="K1596" i="1"/>
  <c r="L1596" i="1" s="1"/>
  <c r="K1592" i="1"/>
  <c r="L1592" i="1" s="1"/>
  <c r="K1588" i="1"/>
  <c r="L1588" i="1" s="1"/>
  <c r="K1584" i="1"/>
  <c r="K1580" i="1"/>
  <c r="L1580" i="1" s="1"/>
  <c r="K1576" i="1"/>
  <c r="L1576" i="1" s="1"/>
  <c r="K1572" i="1"/>
  <c r="K1568" i="1"/>
  <c r="K1564" i="1"/>
  <c r="L1564" i="1" s="1"/>
  <c r="K1560" i="1"/>
  <c r="L1560" i="1" s="1"/>
  <c r="K1556" i="1"/>
  <c r="L1556" i="1" s="1"/>
  <c r="K1552" i="1"/>
  <c r="L1552" i="1" s="1"/>
  <c r="K1548" i="1"/>
  <c r="L1548" i="1" s="1"/>
  <c r="K1544" i="1"/>
  <c r="L1544" i="1" s="1"/>
  <c r="K1540" i="1"/>
  <c r="L1540" i="1" s="1"/>
  <c r="K1536" i="1"/>
  <c r="L1536" i="1" s="1"/>
  <c r="K1532" i="1"/>
  <c r="L1532" i="1" s="1"/>
  <c r="K1528" i="1"/>
  <c r="L1528" i="1" s="1"/>
  <c r="K1524" i="1"/>
  <c r="L1524" i="1" s="1"/>
  <c r="K1520" i="1"/>
  <c r="L1520" i="1" s="1"/>
  <c r="K1516" i="1"/>
  <c r="L1516" i="1" s="1"/>
  <c r="K1512" i="1"/>
  <c r="L1512" i="1" s="1"/>
  <c r="K1508" i="1"/>
  <c r="K1504" i="1"/>
  <c r="L1504" i="1" s="1"/>
  <c r="K1500" i="1"/>
  <c r="L1500" i="1" s="1"/>
  <c r="K1496" i="1"/>
  <c r="L1496" i="1" s="1"/>
  <c r="K1492" i="1"/>
  <c r="L1492" i="1" s="1"/>
  <c r="K1488" i="1"/>
  <c r="L1488" i="1" s="1"/>
  <c r="K1484" i="1"/>
  <c r="L1484" i="1" s="1"/>
  <c r="K1480" i="1"/>
  <c r="L1480" i="1" s="1"/>
  <c r="K1476" i="1"/>
  <c r="L1476" i="1" s="1"/>
  <c r="K1472" i="1"/>
  <c r="L1472" i="1" s="1"/>
  <c r="K1468" i="1"/>
  <c r="L1468" i="1" s="1"/>
  <c r="K1464" i="1"/>
  <c r="L1464" i="1" s="1"/>
  <c r="K1460" i="1"/>
  <c r="L1460" i="1" s="1"/>
  <c r="K1456" i="1"/>
  <c r="L1456" i="1" s="1"/>
  <c r="K1452" i="1"/>
  <c r="L1452" i="1" s="1"/>
  <c r="K1448" i="1"/>
  <c r="L1448" i="1" s="1"/>
  <c r="K1444" i="1"/>
  <c r="L1444" i="1" s="1"/>
  <c r="K1440" i="1"/>
  <c r="L1440" i="1" s="1"/>
  <c r="K1436" i="1"/>
  <c r="L1436" i="1" s="1"/>
  <c r="K1432" i="1"/>
  <c r="L1432" i="1" s="1"/>
  <c r="K1428" i="1"/>
  <c r="I1428" i="1" s="1"/>
  <c r="K1424" i="1"/>
  <c r="L1424" i="1" s="1"/>
  <c r="K1420" i="1"/>
  <c r="L1420" i="1" s="1"/>
  <c r="K1416" i="1"/>
  <c r="L1416" i="1" s="1"/>
  <c r="K1412" i="1"/>
  <c r="L1412" i="1" s="1"/>
  <c r="K1408" i="1"/>
  <c r="L1408" i="1" s="1"/>
  <c r="K1404" i="1"/>
  <c r="L1404" i="1" s="1"/>
  <c r="K1400" i="1"/>
  <c r="L1400" i="1" s="1"/>
  <c r="K1396" i="1"/>
  <c r="L1396" i="1" s="1"/>
  <c r="K1392" i="1"/>
  <c r="L1392" i="1" s="1"/>
  <c r="K1388" i="1"/>
  <c r="L1388" i="1" s="1"/>
  <c r="K1384" i="1"/>
  <c r="L1384" i="1" s="1"/>
  <c r="K1380" i="1"/>
  <c r="L1380" i="1" s="1"/>
  <c r="K1376" i="1"/>
  <c r="L1376" i="1" s="1"/>
  <c r="K1372" i="1"/>
  <c r="L1372" i="1" s="1"/>
  <c r="K1368" i="1"/>
  <c r="L1368" i="1" s="1"/>
  <c r="K1364" i="1"/>
  <c r="L1364" i="1" s="1"/>
  <c r="K1360" i="1"/>
  <c r="L1360" i="1" s="1"/>
  <c r="K1356" i="1"/>
  <c r="L1356" i="1" s="1"/>
  <c r="K1352" i="1"/>
  <c r="L1352" i="1" s="1"/>
  <c r="K1348" i="1"/>
  <c r="L1348" i="1" s="1"/>
  <c r="K1344" i="1"/>
  <c r="L1344" i="1" s="1"/>
  <c r="K1340" i="1"/>
  <c r="L1340" i="1" s="1"/>
  <c r="K1336" i="1"/>
  <c r="L1336" i="1" s="1"/>
  <c r="K1332" i="1"/>
  <c r="K1328" i="1"/>
  <c r="L1328" i="1" s="1"/>
  <c r="K1324" i="1"/>
  <c r="L1324" i="1" s="1"/>
  <c r="K1320" i="1"/>
  <c r="L1320" i="1" s="1"/>
  <c r="K1316" i="1"/>
  <c r="L1316" i="1" s="1"/>
  <c r="K1312" i="1"/>
  <c r="K1308" i="1"/>
  <c r="L1308" i="1" s="1"/>
  <c r="K1304" i="1"/>
  <c r="L1304" i="1" s="1"/>
  <c r="K1300" i="1"/>
  <c r="L1300" i="1" s="1"/>
  <c r="K1296" i="1"/>
  <c r="L1296" i="1" s="1"/>
  <c r="K1292" i="1"/>
  <c r="L1292" i="1" s="1"/>
  <c r="K1288" i="1"/>
  <c r="L1288" i="1" s="1"/>
  <c r="K1284" i="1"/>
  <c r="L1284" i="1" s="1"/>
  <c r="K1280" i="1"/>
  <c r="K1276" i="1"/>
  <c r="L1276" i="1" s="1"/>
  <c r="K1272" i="1"/>
  <c r="L1272" i="1" s="1"/>
  <c r="K1268" i="1"/>
  <c r="L1268" i="1" s="1"/>
  <c r="K1264" i="1"/>
  <c r="L1264" i="1" s="1"/>
  <c r="K1260" i="1"/>
  <c r="L1260" i="1" s="1"/>
  <c r="K1256" i="1"/>
  <c r="L1256" i="1" s="1"/>
  <c r="K1252" i="1"/>
  <c r="L1252" i="1" s="1"/>
  <c r="K1248" i="1"/>
  <c r="K1244" i="1"/>
  <c r="L1244" i="1" s="1"/>
  <c r="K1240" i="1"/>
  <c r="L1240" i="1" s="1"/>
  <c r="K1236" i="1"/>
  <c r="L1236" i="1" s="1"/>
  <c r="K1232" i="1"/>
  <c r="L1232" i="1" s="1"/>
  <c r="K1228" i="1"/>
  <c r="L1228" i="1" s="1"/>
  <c r="K1224" i="1"/>
  <c r="L1224" i="1" s="1"/>
  <c r="K1220" i="1"/>
  <c r="L1220" i="1" s="1"/>
  <c r="K1216" i="1"/>
  <c r="K1212" i="1"/>
  <c r="L1212" i="1" s="1"/>
  <c r="K1208" i="1"/>
  <c r="L1208" i="1" s="1"/>
  <c r="K1204" i="1"/>
  <c r="L1204" i="1" s="1"/>
  <c r="K1200" i="1"/>
  <c r="L1200" i="1" s="1"/>
  <c r="K1196" i="1"/>
  <c r="L1196" i="1" s="1"/>
  <c r="K1192" i="1"/>
  <c r="L1192" i="1" s="1"/>
  <c r="K1188" i="1"/>
  <c r="K1184" i="1"/>
  <c r="K1180" i="1"/>
  <c r="L1180" i="1" s="1"/>
  <c r="K1176" i="1"/>
  <c r="L1176" i="1" s="1"/>
  <c r="K1172" i="1"/>
  <c r="L1172" i="1" s="1"/>
  <c r="K1168" i="1"/>
  <c r="L1168" i="1" s="1"/>
  <c r="K1164" i="1"/>
  <c r="L1164" i="1" s="1"/>
  <c r="K1160" i="1"/>
  <c r="L1160" i="1" s="1"/>
  <c r="K1156" i="1"/>
  <c r="L1156" i="1" s="1"/>
  <c r="K1152" i="1"/>
  <c r="L1152" i="1" s="1"/>
  <c r="K1148" i="1"/>
  <c r="L1148" i="1" s="1"/>
  <c r="K1144" i="1"/>
  <c r="L1144" i="1" s="1"/>
  <c r="K1140" i="1"/>
  <c r="L1140" i="1" s="1"/>
  <c r="K1136" i="1"/>
  <c r="K1132" i="1"/>
  <c r="L1132" i="1" s="1"/>
  <c r="K1128" i="1"/>
  <c r="L1128" i="1" s="1"/>
  <c r="K1124" i="1"/>
  <c r="L1124" i="1" s="1"/>
  <c r="K1120" i="1"/>
  <c r="L1120" i="1" s="1"/>
  <c r="K1116" i="1"/>
  <c r="L1116" i="1" s="1"/>
  <c r="K1112" i="1"/>
  <c r="L1112" i="1" s="1"/>
  <c r="K1108" i="1"/>
  <c r="L1108" i="1" s="1"/>
  <c r="K1104" i="1"/>
  <c r="K1100" i="1"/>
  <c r="L1100" i="1" s="1"/>
  <c r="K1096" i="1"/>
  <c r="L1096" i="1" s="1"/>
  <c r="K1092" i="1"/>
  <c r="L1092" i="1" s="1"/>
  <c r="K1088" i="1"/>
  <c r="L1088" i="1" s="1"/>
  <c r="K1084" i="1"/>
  <c r="L1084" i="1" s="1"/>
  <c r="K1080" i="1"/>
  <c r="L1080" i="1" s="1"/>
  <c r="K1076" i="1"/>
  <c r="L1076" i="1" s="1"/>
  <c r="K1072" i="1"/>
  <c r="L1072" i="1" s="1"/>
  <c r="K1068" i="1"/>
  <c r="L1068" i="1" s="1"/>
  <c r="K1064" i="1"/>
  <c r="L1064" i="1" s="1"/>
  <c r="K1060" i="1"/>
  <c r="L1060" i="1" s="1"/>
  <c r="K1056" i="1"/>
  <c r="K1052" i="1"/>
  <c r="L1052" i="1" s="1"/>
  <c r="K1048" i="1"/>
  <c r="L1048" i="1" s="1"/>
  <c r="K1044" i="1"/>
  <c r="L1044" i="1" s="1"/>
  <c r="K1040" i="1"/>
  <c r="L1040" i="1" s="1"/>
  <c r="K1036" i="1"/>
  <c r="L1036" i="1" s="1"/>
  <c r="K1032" i="1"/>
  <c r="L1032" i="1" s="1"/>
  <c r="K1028" i="1"/>
  <c r="L1028" i="1" s="1"/>
  <c r="K7" i="1"/>
  <c r="K1058" i="1"/>
  <c r="L1058" i="1" s="1"/>
  <c r="K1054" i="1"/>
  <c r="L1054" i="1" s="1"/>
  <c r="K1050" i="1"/>
  <c r="L1050" i="1" s="1"/>
  <c r="K1046" i="1"/>
  <c r="L1046" i="1" s="1"/>
  <c r="K1042" i="1"/>
  <c r="L1042" i="1" s="1"/>
  <c r="K1038" i="1"/>
  <c r="L1038" i="1" s="1"/>
  <c r="K1034" i="1"/>
  <c r="L1034" i="1" s="1"/>
  <c r="K1030" i="1"/>
  <c r="L1030" i="1" s="1"/>
  <c r="K1026" i="1"/>
  <c r="L1026" i="1" s="1"/>
  <c r="K1022" i="1"/>
  <c r="L1022" i="1" s="1"/>
  <c r="K1018" i="1"/>
  <c r="L1018" i="1" s="1"/>
  <c r="K1014" i="1"/>
  <c r="L1014" i="1" s="1"/>
  <c r="K1010" i="1"/>
  <c r="L1010" i="1" s="1"/>
  <c r="K1006" i="1"/>
  <c r="L1006" i="1" s="1"/>
  <c r="K1002" i="1"/>
  <c r="L1002" i="1" s="1"/>
  <c r="K998" i="1"/>
  <c r="L998" i="1" s="1"/>
  <c r="K994" i="1"/>
  <c r="L994" i="1" s="1"/>
  <c r="K990" i="1"/>
  <c r="L990" i="1" s="1"/>
  <c r="K986" i="1"/>
  <c r="L986" i="1" s="1"/>
  <c r="K982" i="1"/>
  <c r="L982" i="1" s="1"/>
  <c r="K978" i="1"/>
  <c r="L978" i="1" s="1"/>
  <c r="K974" i="1"/>
  <c r="L974" i="1" s="1"/>
  <c r="K970" i="1"/>
  <c r="L970" i="1" s="1"/>
  <c r="K966" i="1"/>
  <c r="L966" i="1" s="1"/>
  <c r="K962" i="1"/>
  <c r="L962" i="1" s="1"/>
  <c r="K958" i="1"/>
  <c r="L958" i="1" s="1"/>
  <c r="K954" i="1"/>
  <c r="K950" i="1"/>
  <c r="K946" i="1"/>
  <c r="L946" i="1" s="1"/>
  <c r="K942" i="1"/>
  <c r="L942" i="1" s="1"/>
  <c r="K938" i="1"/>
  <c r="L938" i="1" s="1"/>
  <c r="K934" i="1"/>
  <c r="L934" i="1" s="1"/>
  <c r="K930" i="1"/>
  <c r="L930" i="1" s="1"/>
  <c r="K926" i="1"/>
  <c r="L926" i="1" s="1"/>
  <c r="K922" i="1"/>
  <c r="L922" i="1" s="1"/>
  <c r="K918" i="1"/>
  <c r="L918" i="1" s="1"/>
  <c r="K914" i="1"/>
  <c r="L914" i="1" s="1"/>
  <c r="K910" i="1"/>
  <c r="L910" i="1" s="1"/>
  <c r="K906" i="1"/>
  <c r="L906" i="1" s="1"/>
  <c r="K902" i="1"/>
  <c r="L902" i="1" s="1"/>
  <c r="K898" i="1"/>
  <c r="L898" i="1" s="1"/>
  <c r="K894" i="1"/>
  <c r="L894" i="1" s="1"/>
  <c r="K890" i="1"/>
  <c r="L890" i="1" s="1"/>
  <c r="K886" i="1"/>
  <c r="L886" i="1" s="1"/>
  <c r="K882" i="1"/>
  <c r="L882" i="1" s="1"/>
  <c r="K878" i="1"/>
  <c r="L878" i="1" s="1"/>
  <c r="K874" i="1"/>
  <c r="L874" i="1" s="1"/>
  <c r="K870" i="1"/>
  <c r="L870" i="1" s="1"/>
  <c r="K866" i="1"/>
  <c r="L866" i="1" s="1"/>
  <c r="K862" i="1"/>
  <c r="L862" i="1" s="1"/>
  <c r="K858" i="1"/>
  <c r="L858" i="1" s="1"/>
  <c r="K854" i="1"/>
  <c r="L854" i="1" s="1"/>
  <c r="K850" i="1"/>
  <c r="L850" i="1" s="1"/>
  <c r="K846" i="1"/>
  <c r="L846" i="1" s="1"/>
  <c r="K842" i="1"/>
  <c r="L842" i="1" s="1"/>
  <c r="K838" i="1"/>
  <c r="L838" i="1" s="1"/>
  <c r="K834" i="1"/>
  <c r="L834" i="1" s="1"/>
  <c r="K830" i="1"/>
  <c r="L830" i="1" s="1"/>
  <c r="K826" i="1"/>
  <c r="L826" i="1" s="1"/>
  <c r="K822" i="1"/>
  <c r="L822" i="1" s="1"/>
  <c r="K818" i="1"/>
  <c r="L818" i="1" s="1"/>
  <c r="K814" i="1"/>
  <c r="L814" i="1" s="1"/>
  <c r="K810" i="1"/>
  <c r="L810" i="1" s="1"/>
  <c r="K806" i="1"/>
  <c r="L806" i="1" s="1"/>
  <c r="K802" i="1"/>
  <c r="L802" i="1" s="1"/>
  <c r="K798" i="1"/>
  <c r="L798" i="1" s="1"/>
  <c r="K794" i="1"/>
  <c r="L794" i="1" s="1"/>
  <c r="K790" i="1"/>
  <c r="L790" i="1" s="1"/>
  <c r="K786" i="1"/>
  <c r="L786" i="1" s="1"/>
  <c r="K782" i="1"/>
  <c r="L782" i="1" s="1"/>
  <c r="K778" i="1"/>
  <c r="L778" i="1" s="1"/>
  <c r="K774" i="1"/>
  <c r="L774" i="1" s="1"/>
  <c r="K770" i="1"/>
  <c r="L770" i="1" s="1"/>
  <c r="K766" i="1"/>
  <c r="L766" i="1" s="1"/>
  <c r="K762" i="1"/>
  <c r="L762" i="1" s="1"/>
  <c r="K758" i="1"/>
  <c r="L758" i="1" s="1"/>
  <c r="K754" i="1"/>
  <c r="L754" i="1" s="1"/>
  <c r="K750" i="1"/>
  <c r="L750" i="1" s="1"/>
  <c r="K746" i="1"/>
  <c r="L746" i="1" s="1"/>
  <c r="K742" i="1"/>
  <c r="L742" i="1" s="1"/>
  <c r="K738" i="1"/>
  <c r="L738" i="1" s="1"/>
  <c r="K734" i="1"/>
  <c r="L734" i="1" s="1"/>
  <c r="K730" i="1"/>
  <c r="L730" i="1" s="1"/>
  <c r="K726" i="1"/>
  <c r="L726" i="1" s="1"/>
  <c r="K722" i="1"/>
  <c r="L722" i="1" s="1"/>
  <c r="K718" i="1"/>
  <c r="L718" i="1" s="1"/>
  <c r="K714" i="1"/>
  <c r="L714" i="1" s="1"/>
  <c r="K710" i="1"/>
  <c r="K706" i="1"/>
  <c r="L706" i="1" s="1"/>
  <c r="K702" i="1"/>
  <c r="L702" i="1" s="1"/>
  <c r="K698" i="1"/>
  <c r="L698" i="1" s="1"/>
  <c r="K694" i="1"/>
  <c r="L694" i="1" s="1"/>
  <c r="K690" i="1"/>
  <c r="L690" i="1" s="1"/>
  <c r="K686" i="1"/>
  <c r="L686" i="1" s="1"/>
  <c r="K989" i="1"/>
  <c r="L989" i="1" s="1"/>
  <c r="K985" i="1"/>
  <c r="K981" i="1"/>
  <c r="L981" i="1" s="1"/>
  <c r="K977" i="1"/>
  <c r="L977" i="1" s="1"/>
  <c r="K973" i="1"/>
  <c r="L973" i="1" s="1"/>
  <c r="K969" i="1"/>
  <c r="L969" i="1" s="1"/>
  <c r="K965" i="1"/>
  <c r="L965" i="1" s="1"/>
  <c r="K961" i="1"/>
  <c r="L961" i="1" s="1"/>
  <c r="K957" i="1"/>
  <c r="K953" i="1"/>
  <c r="L953" i="1" s="1"/>
  <c r="K949" i="1"/>
  <c r="L949" i="1" s="1"/>
  <c r="K945" i="1"/>
  <c r="L945" i="1" s="1"/>
  <c r="K941" i="1"/>
  <c r="L941" i="1" s="1"/>
  <c r="K937" i="1"/>
  <c r="L937" i="1" s="1"/>
  <c r="K933" i="1"/>
  <c r="L933" i="1" s="1"/>
  <c r="K929" i="1"/>
  <c r="L929" i="1" s="1"/>
  <c r="K925" i="1"/>
  <c r="L925" i="1" s="1"/>
  <c r="K921" i="1"/>
  <c r="L921" i="1" s="1"/>
  <c r="K917" i="1"/>
  <c r="L917" i="1" s="1"/>
  <c r="K913" i="1"/>
  <c r="L913" i="1" s="1"/>
  <c r="K909" i="1"/>
  <c r="L909" i="1" s="1"/>
  <c r="K905" i="1"/>
  <c r="L905" i="1" s="1"/>
  <c r="K901" i="1"/>
  <c r="L901" i="1" s="1"/>
  <c r="K897" i="1"/>
  <c r="L897" i="1" s="1"/>
  <c r="K893" i="1"/>
  <c r="L893" i="1" s="1"/>
  <c r="K889" i="1"/>
  <c r="K885" i="1"/>
  <c r="L885" i="1" s="1"/>
  <c r="K881" i="1"/>
  <c r="L881" i="1" s="1"/>
  <c r="K877" i="1"/>
  <c r="L877" i="1" s="1"/>
  <c r="K873" i="1"/>
  <c r="L873" i="1" s="1"/>
  <c r="K869" i="1"/>
  <c r="L869" i="1" s="1"/>
  <c r="K865" i="1"/>
  <c r="L865" i="1" s="1"/>
  <c r="K861" i="1"/>
  <c r="L861" i="1" s="1"/>
  <c r="K857" i="1"/>
  <c r="L857" i="1" s="1"/>
  <c r="K853" i="1"/>
  <c r="L853" i="1" s="1"/>
  <c r="K849" i="1"/>
  <c r="L849" i="1" s="1"/>
  <c r="K845" i="1"/>
  <c r="L845" i="1" s="1"/>
  <c r="K841" i="1"/>
  <c r="L841" i="1" s="1"/>
  <c r="K837" i="1"/>
  <c r="L837" i="1" s="1"/>
  <c r="K833" i="1"/>
  <c r="L833" i="1" s="1"/>
  <c r="K829" i="1"/>
  <c r="L829" i="1" s="1"/>
  <c r="K825" i="1"/>
  <c r="L825" i="1" s="1"/>
  <c r="K821" i="1"/>
  <c r="L821" i="1" s="1"/>
  <c r="K817" i="1"/>
  <c r="L817" i="1" s="1"/>
  <c r="K813" i="1"/>
  <c r="K809" i="1"/>
  <c r="L809" i="1" s="1"/>
  <c r="K805" i="1"/>
  <c r="L805" i="1" s="1"/>
  <c r="K801" i="1"/>
  <c r="L801" i="1" s="1"/>
  <c r="K797" i="1"/>
  <c r="L797" i="1" s="1"/>
  <c r="K793" i="1"/>
  <c r="K789" i="1"/>
  <c r="L789" i="1" s="1"/>
  <c r="K785" i="1"/>
  <c r="L785" i="1" s="1"/>
  <c r="K781" i="1"/>
  <c r="L781" i="1" s="1"/>
  <c r="K777" i="1"/>
  <c r="L777" i="1" s="1"/>
  <c r="K773" i="1"/>
  <c r="L773" i="1" s="1"/>
  <c r="K769" i="1"/>
  <c r="L769" i="1" s="1"/>
  <c r="K765" i="1"/>
  <c r="L765" i="1" s="1"/>
  <c r="K761" i="1"/>
  <c r="L761" i="1" s="1"/>
  <c r="K757" i="1"/>
  <c r="L757" i="1" s="1"/>
  <c r="K753" i="1"/>
  <c r="L753" i="1" s="1"/>
  <c r="K749" i="1"/>
  <c r="L749" i="1" s="1"/>
  <c r="K745" i="1"/>
  <c r="L745" i="1" s="1"/>
  <c r="K741" i="1"/>
  <c r="L741" i="1" s="1"/>
  <c r="K737" i="1"/>
  <c r="L737" i="1" s="1"/>
  <c r="K733" i="1"/>
  <c r="L733" i="1" s="1"/>
  <c r="K729" i="1"/>
  <c r="K725" i="1"/>
  <c r="L725" i="1" s="1"/>
  <c r="K721" i="1"/>
  <c r="L721" i="1" s="1"/>
  <c r="K717" i="1"/>
  <c r="L717" i="1" s="1"/>
  <c r="K713" i="1"/>
  <c r="L713" i="1" s="1"/>
  <c r="K709" i="1"/>
  <c r="L709" i="1" s="1"/>
  <c r="K705" i="1"/>
  <c r="L705" i="1" s="1"/>
  <c r="K701" i="1"/>
  <c r="L701" i="1" s="1"/>
  <c r="K697" i="1"/>
  <c r="L697" i="1" s="1"/>
  <c r="K693" i="1"/>
  <c r="L693" i="1" s="1"/>
  <c r="K689" i="1"/>
  <c r="L689" i="1" s="1"/>
  <c r="K685" i="1"/>
  <c r="K681" i="1"/>
  <c r="L681" i="1" s="1"/>
  <c r="K677" i="1"/>
  <c r="L677" i="1" s="1"/>
  <c r="K673" i="1"/>
  <c r="L673" i="1" s="1"/>
  <c r="K669" i="1"/>
  <c r="L669" i="1" s="1"/>
  <c r="K665" i="1"/>
  <c r="L665" i="1" s="1"/>
  <c r="K661" i="1"/>
  <c r="L661" i="1" s="1"/>
  <c r="K657" i="1"/>
  <c r="L657" i="1" s="1"/>
  <c r="K653" i="1"/>
  <c r="L653" i="1" s="1"/>
  <c r="K1024" i="1"/>
  <c r="L1024" i="1" s="1"/>
  <c r="K1020" i="1"/>
  <c r="L1020" i="1" s="1"/>
  <c r="K1016" i="1"/>
  <c r="L1016" i="1" s="1"/>
  <c r="K1012" i="1"/>
  <c r="L1012" i="1" s="1"/>
  <c r="K1008" i="1"/>
  <c r="L1008" i="1" s="1"/>
  <c r="K1004" i="1"/>
  <c r="L1004" i="1" s="1"/>
  <c r="K1000" i="1"/>
  <c r="L1000" i="1" s="1"/>
  <c r="K996" i="1"/>
  <c r="L996" i="1" s="1"/>
  <c r="K992" i="1"/>
  <c r="L992" i="1" s="1"/>
  <c r="K988" i="1"/>
  <c r="L988" i="1" s="1"/>
  <c r="K984" i="1"/>
  <c r="L984" i="1" s="1"/>
  <c r="K980" i="1"/>
  <c r="L980" i="1" s="1"/>
  <c r="K976" i="1"/>
  <c r="L976" i="1" s="1"/>
  <c r="K972" i="1"/>
  <c r="L972" i="1" s="1"/>
  <c r="K968" i="1"/>
  <c r="L968" i="1" s="1"/>
  <c r="K964" i="1"/>
  <c r="L964" i="1" s="1"/>
  <c r="K960" i="1"/>
  <c r="L960" i="1" s="1"/>
  <c r="K956" i="1"/>
  <c r="L956" i="1" s="1"/>
  <c r="K952" i="1"/>
  <c r="L952" i="1" s="1"/>
  <c r="K948" i="1"/>
  <c r="K944" i="1"/>
  <c r="L944" i="1" s="1"/>
  <c r="K940" i="1"/>
  <c r="L940" i="1" s="1"/>
  <c r="K936" i="1"/>
  <c r="L936" i="1" s="1"/>
  <c r="K932" i="1"/>
  <c r="L932" i="1" s="1"/>
  <c r="K928" i="1"/>
  <c r="L928" i="1" s="1"/>
  <c r="K924" i="1"/>
  <c r="L924" i="1" s="1"/>
  <c r="K920" i="1"/>
  <c r="L920" i="1" s="1"/>
  <c r="K916" i="1"/>
  <c r="L916" i="1" s="1"/>
  <c r="K912" i="1"/>
  <c r="L912" i="1" s="1"/>
  <c r="K908" i="1"/>
  <c r="L908" i="1" s="1"/>
  <c r="K904" i="1"/>
  <c r="L904" i="1" s="1"/>
  <c r="K900" i="1"/>
  <c r="L900" i="1" s="1"/>
  <c r="K896" i="1"/>
  <c r="L896" i="1" s="1"/>
  <c r="K892" i="1"/>
  <c r="L892" i="1" s="1"/>
  <c r="K888" i="1"/>
  <c r="L888" i="1" s="1"/>
  <c r="K884" i="1"/>
  <c r="L884" i="1" s="1"/>
  <c r="K880" i="1"/>
  <c r="L880" i="1" s="1"/>
  <c r="K876" i="1"/>
  <c r="L876" i="1" s="1"/>
  <c r="K872" i="1"/>
  <c r="L872" i="1" s="1"/>
  <c r="K868" i="1"/>
  <c r="L868" i="1" s="1"/>
  <c r="K864" i="1"/>
  <c r="L864" i="1" s="1"/>
  <c r="K860" i="1"/>
  <c r="L860" i="1" s="1"/>
  <c r="K856" i="1"/>
  <c r="L856" i="1" s="1"/>
  <c r="K852" i="1"/>
  <c r="L852" i="1" s="1"/>
  <c r="K848" i="1"/>
  <c r="L848" i="1" s="1"/>
  <c r="K844" i="1"/>
  <c r="L844" i="1" s="1"/>
  <c r="K840" i="1"/>
  <c r="L840" i="1" s="1"/>
  <c r="K836" i="1"/>
  <c r="L836" i="1" s="1"/>
  <c r="K832" i="1"/>
  <c r="L832" i="1" s="1"/>
  <c r="K828" i="1"/>
  <c r="L828" i="1" s="1"/>
  <c r="K824" i="1"/>
  <c r="L824" i="1" s="1"/>
  <c r="K820" i="1"/>
  <c r="L820" i="1" s="1"/>
  <c r="K816" i="1"/>
  <c r="L816" i="1" s="1"/>
  <c r="K812" i="1"/>
  <c r="L812" i="1" s="1"/>
  <c r="K808" i="1"/>
  <c r="L808" i="1" s="1"/>
  <c r="K804" i="1"/>
  <c r="L804" i="1" s="1"/>
  <c r="K800" i="1"/>
  <c r="L800" i="1" s="1"/>
  <c r="K796" i="1"/>
  <c r="L796" i="1" s="1"/>
  <c r="K792" i="1"/>
  <c r="L792" i="1" s="1"/>
  <c r="K788" i="1"/>
  <c r="K784" i="1"/>
  <c r="L784" i="1" s="1"/>
  <c r="K780" i="1"/>
  <c r="L780" i="1" s="1"/>
  <c r="K776" i="1"/>
  <c r="L776" i="1" s="1"/>
  <c r="K772" i="1"/>
  <c r="L772" i="1" s="1"/>
  <c r="K768" i="1"/>
  <c r="L768" i="1" s="1"/>
  <c r="K764" i="1"/>
  <c r="L764" i="1" s="1"/>
  <c r="K760" i="1"/>
  <c r="L760" i="1" s="1"/>
  <c r="K756" i="1"/>
  <c r="L756" i="1" s="1"/>
  <c r="K752" i="1"/>
  <c r="L752" i="1" s="1"/>
  <c r="K748" i="1"/>
  <c r="L748" i="1" s="1"/>
  <c r="K744" i="1"/>
  <c r="L744" i="1" s="1"/>
  <c r="K740" i="1"/>
  <c r="L740" i="1" s="1"/>
  <c r="K736" i="1"/>
  <c r="L736" i="1" s="1"/>
  <c r="K732" i="1"/>
  <c r="L732" i="1" s="1"/>
  <c r="K728" i="1"/>
  <c r="L728" i="1" s="1"/>
  <c r="K724" i="1"/>
  <c r="L724" i="1" s="1"/>
  <c r="K720" i="1"/>
  <c r="L720" i="1" s="1"/>
  <c r="K716" i="1"/>
  <c r="L716" i="1" s="1"/>
  <c r="K712" i="1"/>
  <c r="L712" i="1" s="1"/>
  <c r="K708" i="1"/>
  <c r="L708" i="1" s="1"/>
  <c r="K704" i="1"/>
  <c r="L704" i="1" s="1"/>
  <c r="K700" i="1"/>
  <c r="L700" i="1" s="1"/>
  <c r="K696" i="1"/>
  <c r="L696" i="1" s="1"/>
  <c r="K692" i="1"/>
  <c r="L692" i="1" s="1"/>
  <c r="K688" i="1"/>
  <c r="L688" i="1" s="1"/>
  <c r="K684" i="1"/>
  <c r="L684" i="1" s="1"/>
  <c r="K680" i="1"/>
  <c r="L680" i="1" s="1"/>
  <c r="K676" i="1"/>
  <c r="L676" i="1" s="1"/>
  <c r="K672" i="1"/>
  <c r="L672" i="1" s="1"/>
  <c r="K682" i="1"/>
  <c r="L682" i="1" s="1"/>
  <c r="K678" i="1"/>
  <c r="L678" i="1" s="1"/>
  <c r="K674" i="1"/>
  <c r="L674" i="1" s="1"/>
  <c r="K670" i="1"/>
  <c r="L670" i="1" s="1"/>
  <c r="K666" i="1"/>
  <c r="L666" i="1" s="1"/>
  <c r="K662" i="1"/>
  <c r="L662" i="1" s="1"/>
  <c r="K658" i="1"/>
  <c r="L658" i="1" s="1"/>
  <c r="K654" i="1"/>
  <c r="L654" i="1" s="1"/>
  <c r="K650" i="1"/>
  <c r="L650" i="1" s="1"/>
  <c r="K646" i="1"/>
  <c r="L646" i="1" s="1"/>
  <c r="K642" i="1"/>
  <c r="L642" i="1" s="1"/>
  <c r="K638" i="1"/>
  <c r="L638" i="1" s="1"/>
  <c r="K634" i="1"/>
  <c r="L634" i="1" s="1"/>
  <c r="K630" i="1"/>
  <c r="L630" i="1" s="1"/>
  <c r="K626" i="1"/>
  <c r="L626" i="1" s="1"/>
  <c r="K622" i="1"/>
  <c r="L622" i="1" s="1"/>
  <c r="K618" i="1"/>
  <c r="L618" i="1" s="1"/>
  <c r="K614" i="1"/>
  <c r="L614" i="1" s="1"/>
  <c r="K610" i="1"/>
  <c r="L610" i="1" s="1"/>
  <c r="K606" i="1"/>
  <c r="K602" i="1"/>
  <c r="L602" i="1" s="1"/>
  <c r="K598" i="1"/>
  <c r="L598" i="1" s="1"/>
  <c r="K594" i="1"/>
  <c r="L594" i="1" s="1"/>
  <c r="K590" i="1"/>
  <c r="L590" i="1" s="1"/>
  <c r="K586" i="1"/>
  <c r="L586" i="1" s="1"/>
  <c r="K582" i="1"/>
  <c r="L582" i="1" s="1"/>
  <c r="K578" i="1"/>
  <c r="L578" i="1" s="1"/>
  <c r="K574" i="1"/>
  <c r="L574" i="1" s="1"/>
  <c r="K570" i="1"/>
  <c r="L570" i="1" s="1"/>
  <c r="K566" i="1"/>
  <c r="L566" i="1" s="1"/>
  <c r="K562" i="1"/>
  <c r="L562" i="1" s="1"/>
  <c r="K558" i="1"/>
  <c r="L558" i="1" s="1"/>
  <c r="K554" i="1"/>
  <c r="L554" i="1" s="1"/>
  <c r="K550" i="1"/>
  <c r="L550" i="1" s="1"/>
  <c r="K546" i="1"/>
  <c r="L546" i="1" s="1"/>
  <c r="K542" i="1"/>
  <c r="L542" i="1" s="1"/>
  <c r="K538" i="1"/>
  <c r="L538" i="1" s="1"/>
  <c r="K534" i="1"/>
  <c r="L534" i="1" s="1"/>
  <c r="K530" i="1"/>
  <c r="L530" i="1" s="1"/>
  <c r="K526" i="1"/>
  <c r="L526" i="1" s="1"/>
  <c r="K522" i="1"/>
  <c r="L522" i="1" s="1"/>
  <c r="K518" i="1"/>
  <c r="L518" i="1" s="1"/>
  <c r="K514" i="1"/>
  <c r="L514" i="1" s="1"/>
  <c r="K510" i="1"/>
  <c r="L510" i="1" s="1"/>
  <c r="K506" i="1"/>
  <c r="L506" i="1" s="1"/>
  <c r="K502" i="1"/>
  <c r="L502" i="1" s="1"/>
  <c r="K498" i="1"/>
  <c r="L498" i="1" s="1"/>
  <c r="K494" i="1"/>
  <c r="L494" i="1" s="1"/>
  <c r="K490" i="1"/>
  <c r="L490" i="1" s="1"/>
  <c r="K486" i="1"/>
  <c r="L486" i="1" s="1"/>
  <c r="K482" i="1"/>
  <c r="L482" i="1" s="1"/>
  <c r="K478" i="1"/>
  <c r="L478" i="1" s="1"/>
  <c r="K474" i="1"/>
  <c r="L474" i="1" s="1"/>
  <c r="K470" i="1"/>
  <c r="L470" i="1" s="1"/>
  <c r="K466" i="1"/>
  <c r="L466" i="1" s="1"/>
  <c r="K462" i="1"/>
  <c r="L462" i="1" s="1"/>
  <c r="K458" i="1"/>
  <c r="L458" i="1" s="1"/>
  <c r="K454" i="1"/>
  <c r="L454" i="1" s="1"/>
  <c r="K450" i="1"/>
  <c r="L450" i="1" s="1"/>
  <c r="K446" i="1"/>
  <c r="L446" i="1" s="1"/>
  <c r="K442" i="1"/>
  <c r="L442" i="1" s="1"/>
  <c r="K438" i="1"/>
  <c r="L438" i="1" s="1"/>
  <c r="K434" i="1"/>
  <c r="K430" i="1"/>
  <c r="L430" i="1" s="1"/>
  <c r="K426" i="1"/>
  <c r="L426" i="1" s="1"/>
  <c r="K422" i="1"/>
  <c r="L422" i="1" s="1"/>
  <c r="K418" i="1"/>
  <c r="L418" i="1" s="1"/>
  <c r="K414" i="1"/>
  <c r="L414" i="1" s="1"/>
  <c r="K410" i="1"/>
  <c r="L410" i="1" s="1"/>
  <c r="K406" i="1"/>
  <c r="L406" i="1" s="1"/>
  <c r="K402" i="1"/>
  <c r="L402" i="1" s="1"/>
  <c r="K398" i="1"/>
  <c r="L398" i="1" s="1"/>
  <c r="K394" i="1"/>
  <c r="L394" i="1" s="1"/>
  <c r="K390" i="1"/>
  <c r="L390" i="1" s="1"/>
  <c r="K386" i="1"/>
  <c r="L386" i="1" s="1"/>
  <c r="K382" i="1"/>
  <c r="L382" i="1" s="1"/>
  <c r="K378" i="1"/>
  <c r="L378" i="1" s="1"/>
  <c r="K374" i="1"/>
  <c r="L374" i="1" s="1"/>
  <c r="K370" i="1"/>
  <c r="L370" i="1" s="1"/>
  <c r="K366" i="1"/>
  <c r="L366" i="1" s="1"/>
  <c r="K362" i="1"/>
  <c r="L362" i="1" s="1"/>
  <c r="K358" i="1"/>
  <c r="L358" i="1" s="1"/>
  <c r="K354" i="1"/>
  <c r="L354" i="1" s="1"/>
  <c r="K350" i="1"/>
  <c r="L350" i="1" s="1"/>
  <c r="K346" i="1"/>
  <c r="L346" i="1" s="1"/>
  <c r="K649" i="1"/>
  <c r="L649" i="1" s="1"/>
  <c r="K645" i="1"/>
  <c r="L645" i="1" s="1"/>
  <c r="K641" i="1"/>
  <c r="L641" i="1" s="1"/>
  <c r="K637" i="1"/>
  <c r="L637" i="1" s="1"/>
  <c r="K633" i="1"/>
  <c r="L633" i="1" s="1"/>
  <c r="K629" i="1"/>
  <c r="L629" i="1" s="1"/>
  <c r="K625" i="1"/>
  <c r="L625" i="1" s="1"/>
  <c r="K621" i="1"/>
  <c r="L621" i="1" s="1"/>
  <c r="K617" i="1"/>
  <c r="L617" i="1" s="1"/>
  <c r="K613" i="1"/>
  <c r="L613" i="1" s="1"/>
  <c r="K609" i="1"/>
  <c r="L609" i="1" s="1"/>
  <c r="K605" i="1"/>
  <c r="L605" i="1" s="1"/>
  <c r="K601" i="1"/>
  <c r="L601" i="1" s="1"/>
  <c r="K597" i="1"/>
  <c r="L597" i="1" s="1"/>
  <c r="K593" i="1"/>
  <c r="L593" i="1" s="1"/>
  <c r="K589" i="1"/>
  <c r="L589" i="1" s="1"/>
  <c r="K585" i="1"/>
  <c r="L585" i="1" s="1"/>
  <c r="K581" i="1"/>
  <c r="L581" i="1" s="1"/>
  <c r="K577" i="1"/>
  <c r="L577" i="1" s="1"/>
  <c r="K573" i="1"/>
  <c r="L573" i="1" s="1"/>
  <c r="K569" i="1"/>
  <c r="L569" i="1" s="1"/>
  <c r="K565" i="1"/>
  <c r="L565" i="1" s="1"/>
  <c r="K561" i="1"/>
  <c r="L561" i="1" s="1"/>
  <c r="K557" i="1"/>
  <c r="L557" i="1" s="1"/>
  <c r="K553" i="1"/>
  <c r="L553" i="1" s="1"/>
  <c r="K549" i="1"/>
  <c r="L549" i="1" s="1"/>
  <c r="K545" i="1"/>
  <c r="L545" i="1" s="1"/>
  <c r="K541" i="1"/>
  <c r="L541" i="1" s="1"/>
  <c r="K537" i="1"/>
  <c r="L537" i="1" s="1"/>
  <c r="K533" i="1"/>
  <c r="L533" i="1" s="1"/>
  <c r="K529" i="1"/>
  <c r="L529" i="1" s="1"/>
  <c r="K525" i="1"/>
  <c r="L525" i="1" s="1"/>
  <c r="K521" i="1"/>
  <c r="L521" i="1" s="1"/>
  <c r="K517" i="1"/>
  <c r="K513" i="1"/>
  <c r="L513" i="1" s="1"/>
  <c r="K509" i="1"/>
  <c r="L509" i="1" s="1"/>
  <c r="K505" i="1"/>
  <c r="L505" i="1" s="1"/>
  <c r="K501" i="1"/>
  <c r="L501" i="1" s="1"/>
  <c r="K497" i="1"/>
  <c r="L497" i="1" s="1"/>
  <c r="K493" i="1"/>
  <c r="L493" i="1" s="1"/>
  <c r="K489" i="1"/>
  <c r="L489" i="1" s="1"/>
  <c r="K485" i="1"/>
  <c r="L485" i="1" s="1"/>
  <c r="K481" i="1"/>
  <c r="L481" i="1" s="1"/>
  <c r="K477" i="1"/>
  <c r="L477" i="1" s="1"/>
  <c r="K473" i="1"/>
  <c r="L473" i="1" s="1"/>
  <c r="K469" i="1"/>
  <c r="L469" i="1" s="1"/>
  <c r="K465" i="1"/>
  <c r="L465" i="1" s="1"/>
  <c r="K461" i="1"/>
  <c r="L461" i="1" s="1"/>
  <c r="K457" i="1"/>
  <c r="L457" i="1" s="1"/>
  <c r="K453" i="1"/>
  <c r="K449" i="1"/>
  <c r="L449" i="1" s="1"/>
  <c r="K445" i="1"/>
  <c r="L445" i="1" s="1"/>
  <c r="K441" i="1"/>
  <c r="L441" i="1" s="1"/>
  <c r="K437" i="1"/>
  <c r="L437" i="1" s="1"/>
  <c r="K433" i="1"/>
  <c r="L433" i="1" s="1"/>
  <c r="K429" i="1"/>
  <c r="L429" i="1" s="1"/>
  <c r="K425" i="1"/>
  <c r="L425" i="1" s="1"/>
  <c r="K421" i="1"/>
  <c r="L421" i="1" s="1"/>
  <c r="K417" i="1"/>
  <c r="L417" i="1" s="1"/>
  <c r="K413" i="1"/>
  <c r="L413" i="1" s="1"/>
  <c r="K409" i="1"/>
  <c r="L409" i="1" s="1"/>
  <c r="K405" i="1"/>
  <c r="L405" i="1" s="1"/>
  <c r="K401" i="1"/>
  <c r="L401" i="1" s="1"/>
  <c r="K397" i="1"/>
  <c r="L397" i="1" s="1"/>
  <c r="K393" i="1"/>
  <c r="L393" i="1" s="1"/>
  <c r="K389" i="1"/>
  <c r="L389" i="1" s="1"/>
  <c r="K385" i="1"/>
  <c r="L385" i="1" s="1"/>
  <c r="K381" i="1"/>
  <c r="L381" i="1" s="1"/>
  <c r="K377" i="1"/>
  <c r="L377" i="1" s="1"/>
  <c r="K373" i="1"/>
  <c r="L373" i="1" s="1"/>
  <c r="K369" i="1"/>
  <c r="L369" i="1" s="1"/>
  <c r="K365" i="1"/>
  <c r="L365" i="1" s="1"/>
  <c r="K361" i="1"/>
  <c r="L361" i="1" s="1"/>
  <c r="K357" i="1"/>
  <c r="L357" i="1" s="1"/>
  <c r="K353" i="1"/>
  <c r="K349" i="1"/>
  <c r="L349" i="1" s="1"/>
  <c r="K345" i="1"/>
  <c r="L345" i="1" s="1"/>
  <c r="K668" i="1"/>
  <c r="L668" i="1" s="1"/>
  <c r="K664" i="1"/>
  <c r="L664" i="1" s="1"/>
  <c r="K660" i="1"/>
  <c r="L660" i="1" s="1"/>
  <c r="K656" i="1"/>
  <c r="L656" i="1" s="1"/>
  <c r="K652" i="1"/>
  <c r="L652" i="1" s="1"/>
  <c r="K648" i="1"/>
  <c r="L648" i="1" s="1"/>
  <c r="K644" i="1"/>
  <c r="L644" i="1" s="1"/>
  <c r="K640" i="1"/>
  <c r="L640" i="1" s="1"/>
  <c r="K636" i="1"/>
  <c r="L636" i="1" s="1"/>
  <c r="K632" i="1"/>
  <c r="L632" i="1" s="1"/>
  <c r="K628" i="1"/>
  <c r="L628" i="1" s="1"/>
  <c r="K624" i="1"/>
  <c r="L624" i="1" s="1"/>
  <c r="K620" i="1"/>
  <c r="K616" i="1"/>
  <c r="L616" i="1" s="1"/>
  <c r="K612" i="1"/>
  <c r="L612" i="1" s="1"/>
  <c r="K608" i="1"/>
  <c r="L608" i="1" s="1"/>
  <c r="K604" i="1"/>
  <c r="L604" i="1" s="1"/>
  <c r="K600" i="1"/>
  <c r="L600" i="1" s="1"/>
  <c r="K596" i="1"/>
  <c r="L596" i="1" s="1"/>
  <c r="K592" i="1"/>
  <c r="L592" i="1" s="1"/>
  <c r="K588" i="1"/>
  <c r="L588" i="1" s="1"/>
  <c r="K584" i="1"/>
  <c r="L584" i="1" s="1"/>
  <c r="K580" i="1"/>
  <c r="L580" i="1" s="1"/>
  <c r="K576" i="1"/>
  <c r="L576" i="1" s="1"/>
  <c r="K572" i="1"/>
  <c r="L572" i="1" s="1"/>
  <c r="K568" i="1"/>
  <c r="L568" i="1" s="1"/>
  <c r="K564" i="1"/>
  <c r="L564" i="1" s="1"/>
  <c r="K560" i="1"/>
  <c r="L560" i="1" s="1"/>
  <c r="K556" i="1"/>
  <c r="L556" i="1" s="1"/>
  <c r="K552" i="1"/>
  <c r="L552" i="1" s="1"/>
  <c r="K548" i="1"/>
  <c r="L548" i="1" s="1"/>
  <c r="K544" i="1"/>
  <c r="L544" i="1" s="1"/>
  <c r="K540" i="1"/>
  <c r="L540" i="1" s="1"/>
  <c r="K536" i="1"/>
  <c r="L536" i="1" s="1"/>
  <c r="K532" i="1"/>
  <c r="L532" i="1" s="1"/>
  <c r="K528" i="1"/>
  <c r="L528" i="1" s="1"/>
  <c r="K524" i="1"/>
  <c r="L524" i="1" s="1"/>
  <c r="K520" i="1"/>
  <c r="L520" i="1" s="1"/>
  <c r="K516" i="1"/>
  <c r="L516" i="1" s="1"/>
  <c r="K512" i="1"/>
  <c r="L512" i="1" s="1"/>
  <c r="K508" i="1"/>
  <c r="L508" i="1" s="1"/>
  <c r="K504" i="1"/>
  <c r="L504" i="1" s="1"/>
  <c r="K500" i="1"/>
  <c r="L500" i="1" s="1"/>
  <c r="K496" i="1"/>
  <c r="L496" i="1" s="1"/>
  <c r="K492" i="1"/>
  <c r="L492" i="1" s="1"/>
  <c r="K488" i="1"/>
  <c r="L488" i="1" s="1"/>
  <c r="K484" i="1"/>
  <c r="L484" i="1" s="1"/>
  <c r="K480" i="1"/>
  <c r="L480" i="1" s="1"/>
  <c r="K476" i="1"/>
  <c r="L476" i="1" s="1"/>
  <c r="K472" i="1"/>
  <c r="L472" i="1" s="1"/>
  <c r="K468" i="1"/>
  <c r="L468" i="1" s="1"/>
  <c r="K464" i="1"/>
  <c r="L464" i="1" s="1"/>
  <c r="K460" i="1"/>
  <c r="L460" i="1" s="1"/>
  <c r="K456" i="1"/>
  <c r="L456" i="1" s="1"/>
  <c r="K452" i="1"/>
  <c r="L452" i="1" s="1"/>
  <c r="K448" i="1"/>
  <c r="L448" i="1" s="1"/>
  <c r="K444" i="1"/>
  <c r="L444" i="1" s="1"/>
  <c r="K440" i="1"/>
  <c r="L440" i="1" s="1"/>
  <c r="K436" i="1"/>
  <c r="L436" i="1" s="1"/>
  <c r="K432" i="1"/>
  <c r="L432" i="1" s="1"/>
  <c r="K428" i="1"/>
  <c r="K424" i="1"/>
  <c r="L424" i="1" s="1"/>
  <c r="K420" i="1"/>
  <c r="L420" i="1" s="1"/>
  <c r="K416" i="1"/>
  <c r="L416" i="1" s="1"/>
  <c r="K412" i="1"/>
  <c r="L412" i="1" s="1"/>
  <c r="K408" i="1"/>
  <c r="L408" i="1" s="1"/>
  <c r="K404" i="1"/>
  <c r="L404" i="1" s="1"/>
  <c r="K400" i="1"/>
  <c r="L400" i="1" s="1"/>
  <c r="K396" i="1"/>
  <c r="L396" i="1" s="1"/>
  <c r="K392" i="1"/>
  <c r="L392" i="1" s="1"/>
  <c r="K388" i="1"/>
  <c r="L388" i="1" s="1"/>
  <c r="K384" i="1"/>
  <c r="L384" i="1" s="1"/>
  <c r="K380" i="1"/>
  <c r="L380" i="1" s="1"/>
  <c r="K376" i="1"/>
  <c r="L376" i="1" s="1"/>
  <c r="K372" i="1"/>
  <c r="L372" i="1" s="1"/>
  <c r="K368" i="1"/>
  <c r="L368" i="1" s="1"/>
  <c r="K364" i="1"/>
  <c r="L364" i="1" s="1"/>
  <c r="K360" i="1"/>
  <c r="L360" i="1" s="1"/>
  <c r="K356" i="1"/>
  <c r="L356" i="1" s="1"/>
  <c r="K352" i="1"/>
  <c r="L352" i="1" s="1"/>
  <c r="K348" i="1"/>
  <c r="L348" i="1" s="1"/>
  <c r="K342" i="1"/>
  <c r="L342" i="1" s="1"/>
  <c r="K338" i="1"/>
  <c r="L338" i="1" s="1"/>
  <c r="K334" i="1"/>
  <c r="L334" i="1" s="1"/>
  <c r="K330" i="1"/>
  <c r="L330" i="1" s="1"/>
  <c r="K326" i="1"/>
  <c r="L326" i="1" s="1"/>
  <c r="K322" i="1"/>
  <c r="L322" i="1" s="1"/>
  <c r="K318" i="1"/>
  <c r="L318" i="1" s="1"/>
  <c r="K314" i="1"/>
  <c r="L314" i="1" s="1"/>
  <c r="K310" i="1"/>
  <c r="L310" i="1" s="1"/>
  <c r="K306" i="1"/>
  <c r="L306" i="1" s="1"/>
  <c r="K302" i="1"/>
  <c r="L302" i="1" s="1"/>
  <c r="K298" i="1"/>
  <c r="L298" i="1" s="1"/>
  <c r="K294" i="1"/>
  <c r="L294" i="1" s="1"/>
  <c r="K290" i="1"/>
  <c r="L290" i="1" s="1"/>
  <c r="K286" i="1"/>
  <c r="L286" i="1" s="1"/>
  <c r="K282" i="1"/>
  <c r="L282" i="1" s="1"/>
  <c r="K278" i="1"/>
  <c r="L278" i="1" s="1"/>
  <c r="K274" i="1"/>
  <c r="L274" i="1" s="1"/>
  <c r="K270" i="1"/>
  <c r="L270" i="1" s="1"/>
  <c r="K266" i="1"/>
  <c r="L266" i="1" s="1"/>
  <c r="K262" i="1"/>
  <c r="L262" i="1" s="1"/>
  <c r="K258" i="1"/>
  <c r="L258" i="1" s="1"/>
  <c r="K254" i="1"/>
  <c r="L254" i="1" s="1"/>
  <c r="K250" i="1"/>
  <c r="L250" i="1" s="1"/>
  <c r="K246" i="1"/>
  <c r="L246" i="1" s="1"/>
  <c r="K242" i="1"/>
  <c r="L242" i="1" s="1"/>
  <c r="K238" i="1"/>
  <c r="L238" i="1" s="1"/>
  <c r="K234" i="1"/>
  <c r="K230" i="1"/>
  <c r="L230" i="1" s="1"/>
  <c r="K226" i="1"/>
  <c r="L226" i="1" s="1"/>
  <c r="K222" i="1"/>
  <c r="L222" i="1" s="1"/>
  <c r="K218" i="1"/>
  <c r="L218" i="1" s="1"/>
  <c r="K214" i="1"/>
  <c r="L214" i="1" s="1"/>
  <c r="K210" i="1"/>
  <c r="L210" i="1" s="1"/>
  <c r="K206" i="1"/>
  <c r="L206" i="1" s="1"/>
  <c r="K202" i="1"/>
  <c r="L202" i="1" s="1"/>
  <c r="K198" i="1"/>
  <c r="L198" i="1" s="1"/>
  <c r="K194" i="1"/>
  <c r="L194" i="1" s="1"/>
  <c r="K190" i="1"/>
  <c r="L190" i="1" s="1"/>
  <c r="K186" i="1"/>
  <c r="L186" i="1" s="1"/>
  <c r="K182" i="1"/>
  <c r="L182" i="1" s="1"/>
  <c r="K178" i="1"/>
  <c r="L178" i="1" s="1"/>
  <c r="K174" i="1"/>
  <c r="L174" i="1" s="1"/>
  <c r="K170" i="1"/>
  <c r="L170" i="1" s="1"/>
  <c r="K166" i="1"/>
  <c r="L166" i="1" s="1"/>
  <c r="K162" i="1"/>
  <c r="L162" i="1" s="1"/>
  <c r="K158" i="1"/>
  <c r="L158" i="1" s="1"/>
  <c r="K154" i="1"/>
  <c r="L154" i="1" s="1"/>
  <c r="K150" i="1"/>
  <c r="L150" i="1" s="1"/>
  <c r="K146" i="1"/>
  <c r="L146" i="1" s="1"/>
  <c r="K142" i="1"/>
  <c r="L142" i="1" s="1"/>
  <c r="K138" i="1"/>
  <c r="L138" i="1" s="1"/>
  <c r="K134" i="1"/>
  <c r="L134" i="1" s="1"/>
  <c r="K130" i="1"/>
  <c r="L130" i="1" s="1"/>
  <c r="K126" i="1"/>
  <c r="L126" i="1" s="1"/>
  <c r="K122" i="1"/>
  <c r="L122" i="1" s="1"/>
  <c r="K118" i="1"/>
  <c r="L118" i="1" s="1"/>
  <c r="K114" i="1"/>
  <c r="L114" i="1" s="1"/>
  <c r="K110" i="1"/>
  <c r="L110" i="1" s="1"/>
  <c r="K106" i="1"/>
  <c r="L106" i="1" s="1"/>
  <c r="K102" i="1"/>
  <c r="L102" i="1" s="1"/>
  <c r="K98" i="1"/>
  <c r="L98" i="1" s="1"/>
  <c r="K94" i="1"/>
  <c r="L94" i="1" s="1"/>
  <c r="K90" i="1"/>
  <c r="L90" i="1" s="1"/>
  <c r="K86" i="1"/>
  <c r="L86" i="1" s="1"/>
  <c r="K82" i="1"/>
  <c r="L82" i="1" s="1"/>
  <c r="K78" i="1"/>
  <c r="L78" i="1" s="1"/>
  <c r="K74" i="1"/>
  <c r="L74" i="1" s="1"/>
  <c r="K70" i="1"/>
  <c r="L70" i="1" s="1"/>
  <c r="K66" i="1"/>
  <c r="L66" i="1" s="1"/>
  <c r="K62" i="1"/>
  <c r="L62" i="1" s="1"/>
  <c r="K58" i="1"/>
  <c r="L58" i="1" s="1"/>
  <c r="K54" i="1"/>
  <c r="L54" i="1" s="1"/>
  <c r="K50" i="1"/>
  <c r="L50" i="1" s="1"/>
  <c r="K46" i="1"/>
  <c r="L46" i="1" s="1"/>
  <c r="K42" i="1"/>
  <c r="L42" i="1" s="1"/>
  <c r="K38" i="1"/>
  <c r="L38" i="1" s="1"/>
  <c r="K34" i="1"/>
  <c r="L34" i="1" s="1"/>
  <c r="K30" i="1"/>
  <c r="L30" i="1" s="1"/>
  <c r="K26" i="1"/>
  <c r="L26" i="1" s="1"/>
  <c r="K22" i="1"/>
  <c r="L22" i="1" s="1"/>
  <c r="K18" i="1"/>
  <c r="L18" i="1" s="1"/>
  <c r="K14" i="1"/>
  <c r="L14" i="1" s="1"/>
  <c r="K10" i="1"/>
  <c r="L10" i="1" s="1"/>
  <c r="K6" i="1"/>
  <c r="L6" i="1" s="1"/>
  <c r="K341" i="1"/>
  <c r="L341" i="1" s="1"/>
  <c r="K337" i="1"/>
  <c r="L337" i="1" s="1"/>
  <c r="K333" i="1"/>
  <c r="L333" i="1" s="1"/>
  <c r="K329" i="1"/>
  <c r="L329" i="1" s="1"/>
  <c r="K325" i="1"/>
  <c r="L325" i="1" s="1"/>
  <c r="K321" i="1"/>
  <c r="L321" i="1" s="1"/>
  <c r="K317" i="1"/>
  <c r="L317" i="1" s="1"/>
  <c r="K313" i="1"/>
  <c r="L313" i="1" s="1"/>
  <c r="K309" i="1"/>
  <c r="L309" i="1" s="1"/>
  <c r="K305" i="1"/>
  <c r="L305" i="1" s="1"/>
  <c r="K301" i="1"/>
  <c r="L301" i="1" s="1"/>
  <c r="K297" i="1"/>
  <c r="L297" i="1" s="1"/>
  <c r="K293" i="1"/>
  <c r="L293" i="1" s="1"/>
  <c r="K289" i="1"/>
  <c r="L289" i="1" s="1"/>
  <c r="K285" i="1"/>
  <c r="L285" i="1" s="1"/>
  <c r="K281" i="1"/>
  <c r="L281" i="1" s="1"/>
  <c r="K277" i="1"/>
  <c r="L277" i="1" s="1"/>
  <c r="K273" i="1"/>
  <c r="L273" i="1" s="1"/>
  <c r="K269" i="1"/>
  <c r="L269" i="1" s="1"/>
  <c r="K265" i="1"/>
  <c r="L265" i="1" s="1"/>
  <c r="K261" i="1"/>
  <c r="L261" i="1" s="1"/>
  <c r="K257" i="1"/>
  <c r="L257" i="1" s="1"/>
  <c r="K253" i="1"/>
  <c r="L253" i="1" s="1"/>
  <c r="K249" i="1"/>
  <c r="L249" i="1" s="1"/>
  <c r="K245" i="1"/>
  <c r="L245" i="1" s="1"/>
  <c r="K241" i="1"/>
  <c r="L241" i="1" s="1"/>
  <c r="K237" i="1"/>
  <c r="L237" i="1" s="1"/>
  <c r="K233" i="1"/>
  <c r="L233" i="1" s="1"/>
  <c r="K229" i="1"/>
  <c r="L229" i="1" s="1"/>
  <c r="K225" i="1"/>
  <c r="L225" i="1" s="1"/>
  <c r="K221" i="1"/>
  <c r="L221" i="1" s="1"/>
  <c r="K217" i="1"/>
  <c r="L217" i="1" s="1"/>
  <c r="K213" i="1"/>
  <c r="L213" i="1" s="1"/>
  <c r="K209" i="1"/>
  <c r="L209" i="1" s="1"/>
  <c r="K205" i="1"/>
  <c r="L205" i="1" s="1"/>
  <c r="K201" i="1"/>
  <c r="L201" i="1" s="1"/>
  <c r="K197" i="1"/>
  <c r="L197" i="1" s="1"/>
  <c r="K193" i="1"/>
  <c r="L193" i="1" s="1"/>
  <c r="K189" i="1"/>
  <c r="L189" i="1" s="1"/>
  <c r="K185" i="1"/>
  <c r="L185" i="1" s="1"/>
  <c r="K181" i="1"/>
  <c r="L181" i="1" s="1"/>
  <c r="K177" i="1"/>
  <c r="L177" i="1" s="1"/>
  <c r="K173" i="1"/>
  <c r="L173" i="1" s="1"/>
  <c r="K169" i="1"/>
  <c r="L169" i="1" s="1"/>
  <c r="K165" i="1"/>
  <c r="L165" i="1" s="1"/>
  <c r="K161" i="1"/>
  <c r="L161" i="1" s="1"/>
  <c r="K157" i="1"/>
  <c r="L157" i="1" s="1"/>
  <c r="K153" i="1"/>
  <c r="L153" i="1" s="1"/>
  <c r="K149" i="1"/>
  <c r="L149" i="1" s="1"/>
  <c r="K145" i="1"/>
  <c r="L145" i="1" s="1"/>
  <c r="K141" i="1"/>
  <c r="L141" i="1" s="1"/>
  <c r="K137" i="1"/>
  <c r="L137" i="1" s="1"/>
  <c r="K133" i="1"/>
  <c r="L133" i="1" s="1"/>
  <c r="K129" i="1"/>
  <c r="L129" i="1" s="1"/>
  <c r="K125" i="1"/>
  <c r="L125" i="1" s="1"/>
  <c r="K121" i="1"/>
  <c r="L121" i="1" s="1"/>
  <c r="K117" i="1"/>
  <c r="L117" i="1" s="1"/>
  <c r="K113" i="1"/>
  <c r="L113" i="1" s="1"/>
  <c r="K109" i="1"/>
  <c r="L109" i="1" s="1"/>
  <c r="K105" i="1"/>
  <c r="L105" i="1" s="1"/>
  <c r="K101" i="1"/>
  <c r="L101" i="1" s="1"/>
  <c r="K97" i="1"/>
  <c r="L97" i="1" s="1"/>
  <c r="K93" i="1"/>
  <c r="L93" i="1" s="1"/>
  <c r="K89" i="1"/>
  <c r="L89" i="1" s="1"/>
  <c r="K85" i="1"/>
  <c r="L85" i="1" s="1"/>
  <c r="K81" i="1"/>
  <c r="L81" i="1" s="1"/>
  <c r="K77" i="1"/>
  <c r="L77" i="1" s="1"/>
  <c r="K73" i="1"/>
  <c r="L73" i="1" s="1"/>
  <c r="K69" i="1"/>
  <c r="L69" i="1" s="1"/>
  <c r="K65" i="1"/>
  <c r="L65" i="1" s="1"/>
  <c r="K61" i="1"/>
  <c r="L61" i="1" s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K5" i="1"/>
  <c r="L5" i="1" s="1"/>
  <c r="K344" i="1"/>
  <c r="L344" i="1" s="1"/>
  <c r="K340" i="1"/>
  <c r="L340" i="1" s="1"/>
  <c r="K336" i="1"/>
  <c r="L336" i="1" s="1"/>
  <c r="K332" i="1"/>
  <c r="L332" i="1" s="1"/>
  <c r="K328" i="1"/>
  <c r="L328" i="1" s="1"/>
  <c r="K324" i="1"/>
  <c r="L324" i="1" s="1"/>
  <c r="K320" i="1"/>
  <c r="L320" i="1" s="1"/>
  <c r="K316" i="1"/>
  <c r="L316" i="1" s="1"/>
  <c r="K312" i="1"/>
  <c r="L312" i="1" s="1"/>
  <c r="K308" i="1"/>
  <c r="L308" i="1" s="1"/>
  <c r="K304" i="1"/>
  <c r="L304" i="1" s="1"/>
  <c r="K300" i="1"/>
  <c r="L300" i="1" s="1"/>
  <c r="K296" i="1"/>
  <c r="L296" i="1" s="1"/>
  <c r="K292" i="1"/>
  <c r="L292" i="1" s="1"/>
  <c r="K288" i="1"/>
  <c r="L288" i="1" s="1"/>
  <c r="K284" i="1"/>
  <c r="L284" i="1" s="1"/>
  <c r="K280" i="1"/>
  <c r="L280" i="1" s="1"/>
  <c r="K276" i="1"/>
  <c r="L276" i="1" s="1"/>
  <c r="K272" i="1"/>
  <c r="L272" i="1" s="1"/>
  <c r="K268" i="1"/>
  <c r="L268" i="1" s="1"/>
  <c r="K264" i="1"/>
  <c r="L264" i="1" s="1"/>
  <c r="K260" i="1"/>
  <c r="L260" i="1" s="1"/>
  <c r="K256" i="1"/>
  <c r="L256" i="1" s="1"/>
  <c r="K252" i="1"/>
  <c r="L252" i="1" s="1"/>
  <c r="K248" i="1"/>
  <c r="L248" i="1" s="1"/>
  <c r="K244" i="1"/>
  <c r="L244" i="1" s="1"/>
  <c r="K240" i="1"/>
  <c r="L240" i="1" s="1"/>
  <c r="K236" i="1"/>
  <c r="L236" i="1" s="1"/>
  <c r="K232" i="1"/>
  <c r="L232" i="1" s="1"/>
  <c r="K228" i="1"/>
  <c r="L228" i="1" s="1"/>
  <c r="K224" i="1"/>
  <c r="L224" i="1" s="1"/>
  <c r="K220" i="1"/>
  <c r="L220" i="1" s="1"/>
  <c r="K216" i="1"/>
  <c r="L216" i="1" s="1"/>
  <c r="K212" i="1"/>
  <c r="L212" i="1" s="1"/>
  <c r="K208" i="1"/>
  <c r="L208" i="1" s="1"/>
  <c r="K204" i="1"/>
  <c r="L204" i="1" s="1"/>
  <c r="K200" i="1"/>
  <c r="L200" i="1" s="1"/>
  <c r="K196" i="1"/>
  <c r="L196" i="1" s="1"/>
  <c r="K192" i="1"/>
  <c r="L192" i="1" s="1"/>
  <c r="K188" i="1"/>
  <c r="L188" i="1" s="1"/>
  <c r="K184" i="1"/>
  <c r="L184" i="1" s="1"/>
  <c r="K180" i="1"/>
  <c r="L180" i="1" s="1"/>
  <c r="K176" i="1"/>
  <c r="L176" i="1" s="1"/>
  <c r="K172" i="1"/>
  <c r="L172" i="1" s="1"/>
  <c r="K168" i="1"/>
  <c r="L168" i="1" s="1"/>
  <c r="K164" i="1"/>
  <c r="L164" i="1" s="1"/>
  <c r="K160" i="1"/>
  <c r="L160" i="1" s="1"/>
  <c r="K156" i="1"/>
  <c r="L156" i="1" s="1"/>
  <c r="K152" i="1"/>
  <c r="L152" i="1" s="1"/>
  <c r="K148" i="1"/>
  <c r="L148" i="1" s="1"/>
  <c r="K144" i="1"/>
  <c r="L144" i="1" s="1"/>
  <c r="K140" i="1"/>
  <c r="L140" i="1" s="1"/>
  <c r="K136" i="1"/>
  <c r="L136" i="1" s="1"/>
  <c r="K132" i="1"/>
  <c r="L132" i="1" s="1"/>
  <c r="K128" i="1"/>
  <c r="L128" i="1" s="1"/>
  <c r="K124" i="1"/>
  <c r="L124" i="1" s="1"/>
  <c r="K120" i="1"/>
  <c r="L120" i="1" s="1"/>
  <c r="K116" i="1"/>
  <c r="L116" i="1" s="1"/>
  <c r="K112" i="1"/>
  <c r="L112" i="1" s="1"/>
  <c r="K108" i="1"/>
  <c r="L108" i="1" s="1"/>
  <c r="K104" i="1"/>
  <c r="L104" i="1" s="1"/>
  <c r="K100" i="1"/>
  <c r="L100" i="1" s="1"/>
  <c r="K96" i="1"/>
  <c r="L96" i="1" s="1"/>
  <c r="K92" i="1"/>
  <c r="L92" i="1" s="1"/>
  <c r="K88" i="1"/>
  <c r="L88" i="1" s="1"/>
  <c r="K84" i="1"/>
  <c r="L84" i="1" s="1"/>
  <c r="K80" i="1"/>
  <c r="L80" i="1" s="1"/>
  <c r="K76" i="1"/>
  <c r="L76" i="1" s="1"/>
  <c r="K72" i="1"/>
  <c r="L72" i="1" s="1"/>
  <c r="K68" i="1"/>
  <c r="L68" i="1" s="1"/>
  <c r="K64" i="1"/>
  <c r="L64" i="1" s="1"/>
  <c r="K60" i="1"/>
  <c r="L60" i="1" s="1"/>
  <c r="K56" i="1"/>
  <c r="L56" i="1" s="1"/>
  <c r="K52" i="1"/>
  <c r="L52" i="1" s="1"/>
  <c r="K48" i="1"/>
  <c r="L48" i="1" s="1"/>
  <c r="K44" i="1"/>
  <c r="L44" i="1" s="1"/>
  <c r="K40" i="1"/>
  <c r="L40" i="1" s="1"/>
  <c r="K36" i="1"/>
  <c r="L36" i="1" s="1"/>
  <c r="K32" i="1"/>
  <c r="L32" i="1" s="1"/>
  <c r="K28" i="1"/>
  <c r="L28" i="1" s="1"/>
  <c r="K24" i="1"/>
  <c r="L24" i="1" s="1"/>
  <c r="K20" i="1"/>
  <c r="L20" i="1" s="1"/>
  <c r="K12" i="1"/>
  <c r="L12" i="1" s="1"/>
  <c r="K8" i="1"/>
  <c r="L8" i="1" s="1"/>
  <c r="K4" i="1"/>
  <c r="L4" i="1" s="1"/>
  <c r="L691" i="1"/>
  <c r="L1599" i="1"/>
  <c r="L1591" i="1"/>
  <c r="L1583" i="1"/>
  <c r="L1571" i="1"/>
  <c r="L1555" i="1"/>
  <c r="L1539" i="1"/>
  <c r="L1523" i="1"/>
  <c r="L1507" i="1"/>
  <c r="L1491" i="1"/>
  <c r="L1475" i="1"/>
  <c r="L1459" i="1"/>
  <c r="L1443" i="1"/>
  <c r="L1427" i="1"/>
  <c r="L1411" i="1"/>
  <c r="L1395" i="1"/>
  <c r="L1379" i="1"/>
  <c r="L1363" i="1"/>
  <c r="L1359" i="1"/>
  <c r="L1343" i="1"/>
  <c r="L1327" i="1"/>
  <c r="L1311" i="1"/>
  <c r="L1295" i="1"/>
  <c r="L1279" i="1"/>
  <c r="L1267" i="1"/>
  <c r="L1247" i="1"/>
  <c r="L1235" i="1"/>
  <c r="L1219" i="1"/>
  <c r="L1199" i="1"/>
  <c r="L1183" i="1"/>
  <c r="L1167" i="1"/>
  <c r="L1151" i="1"/>
  <c r="L1135" i="1"/>
  <c r="L1119" i="1"/>
  <c r="L1103" i="1"/>
  <c r="L1091" i="1"/>
  <c r="L1087" i="1"/>
  <c r="L1071" i="1"/>
  <c r="L1055" i="1"/>
  <c r="L1039" i="1"/>
  <c r="L1023" i="1"/>
  <c r="L1011" i="1"/>
  <c r="L995" i="1"/>
  <c r="L979" i="1"/>
  <c r="L959" i="1"/>
  <c r="L943" i="1"/>
  <c r="L927" i="1"/>
  <c r="L911" i="1"/>
  <c r="L899" i="1"/>
  <c r="L879" i="1"/>
  <c r="L863" i="1"/>
  <c r="L847" i="1"/>
  <c r="L831" i="1"/>
  <c r="L815" i="1"/>
  <c r="L799" i="1"/>
  <c r="L783" i="1"/>
  <c r="L751" i="1"/>
  <c r="L719" i="1"/>
  <c r="L707" i="1"/>
  <c r="L703" i="1"/>
  <c r="L1574" i="1"/>
  <c r="L1506" i="1"/>
  <c r="L1486" i="1"/>
  <c r="L1426" i="1"/>
  <c r="L1346" i="1"/>
  <c r="L1330" i="1"/>
  <c r="L1314" i="1"/>
  <c r="L1607" i="1"/>
  <c r="L1603" i="1"/>
  <c r="L1587" i="1"/>
  <c r="L1575" i="1"/>
  <c r="L1567" i="1"/>
  <c r="L1559" i="1"/>
  <c r="L1551" i="1"/>
  <c r="L1543" i="1"/>
  <c r="L1535" i="1"/>
  <c r="L1527" i="1"/>
  <c r="L1519" i="1"/>
  <c r="L1511" i="1"/>
  <c r="L1503" i="1"/>
  <c r="L1487" i="1"/>
  <c r="L1479" i="1"/>
  <c r="L1471" i="1"/>
  <c r="L1455" i="1"/>
  <c r="L1447" i="1"/>
  <c r="L1439" i="1"/>
  <c r="L1423" i="1"/>
  <c r="L1407" i="1"/>
  <c r="L1391" i="1"/>
  <c r="L1375" i="1"/>
  <c r="L1347" i="1"/>
  <c r="L1331" i="1"/>
  <c r="L1315" i="1"/>
  <c r="L1299" i="1"/>
  <c r="L1283" i="1"/>
  <c r="L1263" i="1"/>
  <c r="L1251" i="1"/>
  <c r="L1231" i="1"/>
  <c r="L1215" i="1"/>
  <c r="L1203" i="1"/>
  <c r="L1187" i="1"/>
  <c r="L1171" i="1"/>
  <c r="L1155" i="1"/>
  <c r="L1139" i="1"/>
  <c r="L1123" i="1"/>
  <c r="L1107" i="1"/>
  <c r="L1075" i="1"/>
  <c r="L1059" i="1"/>
  <c r="L1043" i="1"/>
  <c r="L1027" i="1"/>
  <c r="L1007" i="1"/>
  <c r="L991" i="1"/>
  <c r="L975" i="1"/>
  <c r="L963" i="1"/>
  <c r="L955" i="1"/>
  <c r="L947" i="1"/>
  <c r="L931" i="1"/>
  <c r="L915" i="1"/>
  <c r="L895" i="1"/>
  <c r="L883" i="1"/>
  <c r="L867" i="1"/>
  <c r="L851" i="1"/>
  <c r="L835" i="1"/>
  <c r="L819" i="1"/>
  <c r="L803" i="1"/>
  <c r="L787" i="1"/>
  <c r="L771" i="1"/>
  <c r="L755" i="1"/>
  <c r="L739" i="1"/>
  <c r="L723" i="1"/>
  <c r="L1602" i="1"/>
  <c r="L1586" i="1"/>
  <c r="L1570" i="1"/>
  <c r="L1554" i="1"/>
  <c r="L1538" i="1"/>
  <c r="L1522" i="1"/>
  <c r="L1490" i="1"/>
  <c r="L1474" i="1"/>
  <c r="L1458" i="1"/>
  <c r="L1442" i="1"/>
  <c r="L1410" i="1"/>
  <c r="L1394" i="1"/>
  <c r="L1378" i="1"/>
  <c r="L1362" i="1"/>
  <c r="L1298" i="1"/>
  <c r="L687" i="1"/>
  <c r="L1250" i="1"/>
  <c r="L1234" i="1"/>
  <c r="L1218" i="1"/>
  <c r="L1210" i="1"/>
  <c r="L1202" i="1"/>
  <c r="L1186" i="1"/>
  <c r="L1170" i="1"/>
  <c r="L1154" i="1"/>
  <c r="L1138" i="1"/>
  <c r="L1122" i="1"/>
  <c r="L1106" i="1"/>
  <c r="L1090" i="1"/>
  <c r="L1074" i="1"/>
  <c r="L954" i="1"/>
  <c r="L434" i="1"/>
  <c r="L1605" i="1"/>
  <c r="L1589" i="1"/>
  <c r="L1573" i="1"/>
  <c r="L1557" i="1"/>
  <c r="L1541" i="1"/>
  <c r="L1525" i="1"/>
  <c r="L1509" i="1"/>
  <c r="L1493" i="1"/>
  <c r="L1477" i="1"/>
  <c r="L1465" i="1"/>
  <c r="L1461" i="1"/>
  <c r="L1445" i="1"/>
  <c r="L1429" i="1"/>
  <c r="L1413" i="1"/>
  <c r="L1397" i="1"/>
  <c r="L1381" i="1"/>
  <c r="L1282" i="1"/>
  <c r="L1266" i="1"/>
  <c r="L1238" i="1"/>
  <c r="L950" i="1"/>
  <c r="L710" i="1"/>
  <c r="L606" i="1"/>
  <c r="L234" i="1"/>
  <c r="L1600" i="1"/>
  <c r="L1584" i="1"/>
  <c r="L1572" i="1"/>
  <c r="L1568" i="1"/>
  <c r="L1365" i="1"/>
  <c r="L1349" i="1"/>
  <c r="L1337" i="1"/>
  <c r="L1333" i="1"/>
  <c r="L1317" i="1"/>
  <c r="L1305" i="1"/>
  <c r="L1301" i="1"/>
  <c r="L1285" i="1"/>
  <c r="L1269" i="1"/>
  <c r="L1253" i="1"/>
  <c r="L1145" i="1"/>
  <c r="L985" i="1"/>
  <c r="L957" i="1"/>
  <c r="L889" i="1"/>
  <c r="L813" i="1"/>
  <c r="L793" i="1"/>
  <c r="L729" i="1"/>
  <c r="L1508" i="1"/>
  <c r="L1332" i="1"/>
  <c r="L1312" i="1"/>
  <c r="L1280" i="1"/>
  <c r="L1248" i="1"/>
  <c r="L1216" i="1"/>
  <c r="L1188" i="1"/>
  <c r="L1184" i="1"/>
  <c r="L1136" i="1"/>
  <c r="L1104" i="1"/>
  <c r="L1056" i="1"/>
  <c r="L683" i="1"/>
  <c r="L675" i="1"/>
  <c r="L671" i="1"/>
  <c r="L659" i="1"/>
  <c r="L655" i="1"/>
  <c r="L643" i="1"/>
  <c r="L639" i="1"/>
  <c r="L627" i="1"/>
  <c r="L611" i="1"/>
  <c r="L607" i="1"/>
  <c r="L595" i="1"/>
  <c r="L591" i="1"/>
  <c r="L579" i="1"/>
  <c r="L563" i="1"/>
  <c r="L547" i="1"/>
  <c r="L543" i="1"/>
  <c r="L531" i="1"/>
  <c r="L527" i="1"/>
  <c r="L515" i="1"/>
  <c r="L499" i="1"/>
  <c r="L483" i="1"/>
  <c r="L479" i="1"/>
  <c r="L467" i="1"/>
  <c r="L463" i="1"/>
  <c r="L451" i="1"/>
  <c r="L443" i="1"/>
  <c r="L435" i="1"/>
  <c r="L419" i="1"/>
  <c r="L415" i="1"/>
  <c r="L403" i="1"/>
  <c r="L399" i="1"/>
  <c r="L387" i="1"/>
  <c r="L371" i="1"/>
  <c r="L355" i="1"/>
  <c r="L351" i="1"/>
  <c r="L948" i="1"/>
  <c r="L788" i="1"/>
  <c r="L685" i="1"/>
  <c r="L517" i="1"/>
  <c r="L453" i="1"/>
  <c r="L353" i="1"/>
  <c r="L620" i="1"/>
  <c r="L428" i="1"/>
  <c r="L339" i="1"/>
  <c r="L335" i="1"/>
  <c r="L323" i="1"/>
  <c r="L307" i="1"/>
  <c r="L291" i="1"/>
  <c r="L275" i="1"/>
  <c r="L259" i="1"/>
  <c r="L255" i="1"/>
  <c r="L243" i="1"/>
  <c r="L227" i="1"/>
  <c r="L211" i="1"/>
  <c r="L207" i="1"/>
  <c r="L195" i="1"/>
  <c r="L179" i="1"/>
  <c r="L151" i="1"/>
  <c r="L147" i="1"/>
  <c r="L131" i="1"/>
  <c r="L115" i="1"/>
  <c r="L99" i="1"/>
  <c r="L83" i="1"/>
  <c r="L67" i="1"/>
  <c r="L51" i="1"/>
  <c r="L35" i="1"/>
  <c r="L23" i="1"/>
  <c r="L19" i="1"/>
  <c r="L7" i="1"/>
  <c r="L16" i="1"/>
  <c r="L1428" i="1" l="1"/>
  <c r="L1430" i="1"/>
</calcChain>
</file>

<file path=xl/sharedStrings.xml><?xml version="1.0" encoding="utf-8"?>
<sst xmlns="http://schemas.openxmlformats.org/spreadsheetml/2006/main" count="20349" uniqueCount="1754">
  <si>
    <t>Beginning Balance Calculation</t>
  </si>
  <si>
    <t>Fund</t>
  </si>
  <si>
    <t>Unit</t>
  </si>
  <si>
    <t>Appropriation</t>
  </si>
  <si>
    <t>Equity</t>
  </si>
  <si>
    <t>Period 0 AR</t>
  </si>
  <si>
    <t>AR/ Non-revenue</t>
  </si>
  <si>
    <t>Beginning Balance</t>
  </si>
  <si>
    <t>Program</t>
  </si>
  <si>
    <t>Alpha</t>
  </si>
  <si>
    <t>Fund Source</t>
  </si>
  <si>
    <t>Appr Type</t>
  </si>
  <si>
    <t>ERU Indicator</t>
  </si>
  <si>
    <t>Exp Type</t>
  </si>
  <si>
    <t>Fed or Service</t>
  </si>
  <si>
    <t>S100</t>
  </si>
  <si>
    <t>11500</t>
  </si>
  <si>
    <t>12500</t>
  </si>
  <si>
    <t>01</t>
  </si>
  <si>
    <t>JB</t>
  </si>
  <si>
    <t>PR</t>
  </si>
  <si>
    <t>A</t>
  </si>
  <si>
    <t>R</t>
  </si>
  <si>
    <t>S</t>
  </si>
  <si>
    <t>(blank)</t>
  </si>
  <si>
    <t>12900</t>
  </si>
  <si>
    <t>GB</t>
  </si>
  <si>
    <t>13100</t>
  </si>
  <si>
    <t>G</t>
  </si>
  <si>
    <t>13400</t>
  </si>
  <si>
    <t>J</t>
  </si>
  <si>
    <t>13500</t>
  </si>
  <si>
    <t>GM</t>
  </si>
  <si>
    <t>13700</t>
  </si>
  <si>
    <t>GH</t>
  </si>
  <si>
    <t>33900</t>
  </si>
  <si>
    <t>03</t>
  </si>
  <si>
    <t>JM</t>
  </si>
  <si>
    <t>72500</t>
  </si>
  <si>
    <t>07</t>
  </si>
  <si>
    <t>JA</t>
  </si>
  <si>
    <t>C</t>
  </si>
  <si>
    <t>73000</t>
  </si>
  <si>
    <t>73100</t>
  </si>
  <si>
    <t>GA</t>
  </si>
  <si>
    <t>82400</t>
  </si>
  <si>
    <t>08</t>
  </si>
  <si>
    <t>83200</t>
  </si>
  <si>
    <t>H</t>
  </si>
  <si>
    <t>83600</t>
  </si>
  <si>
    <t>HA</t>
  </si>
  <si>
    <t>12100</t>
  </si>
  <si>
    <t>GF</t>
  </si>
  <si>
    <t>12200</t>
  </si>
  <si>
    <t>12600</t>
  </si>
  <si>
    <t>12800</t>
  </si>
  <si>
    <t>HM</t>
  </si>
  <si>
    <t>13200</t>
  </si>
  <si>
    <t>I</t>
  </si>
  <si>
    <t>13300</t>
  </si>
  <si>
    <t>IM</t>
  </si>
  <si>
    <t>13600</t>
  </si>
  <si>
    <t>IP</t>
  </si>
  <si>
    <t>13800</t>
  </si>
  <si>
    <t>14100</t>
  </si>
  <si>
    <t>M</t>
  </si>
  <si>
    <t>F</t>
  </si>
  <si>
    <t>14200</t>
  </si>
  <si>
    <t>14400</t>
  </si>
  <si>
    <t>23200</t>
  </si>
  <si>
    <t>02</t>
  </si>
  <si>
    <t>23400</t>
  </si>
  <si>
    <t>23600</t>
  </si>
  <si>
    <t>23700</t>
  </si>
  <si>
    <t>24100</t>
  </si>
  <si>
    <t>32000</t>
  </si>
  <si>
    <t>33300</t>
  </si>
  <si>
    <t>33500</t>
  </si>
  <si>
    <t>33600</t>
  </si>
  <si>
    <t>L</t>
  </si>
  <si>
    <t>33800</t>
  </si>
  <si>
    <t>34100</t>
  </si>
  <si>
    <t>34200</t>
  </si>
  <si>
    <t>34300</t>
  </si>
  <si>
    <t>72700</t>
  </si>
  <si>
    <t>K</t>
  </si>
  <si>
    <t>73200</t>
  </si>
  <si>
    <t>73400</t>
  </si>
  <si>
    <t>73600</t>
  </si>
  <si>
    <t>74100</t>
  </si>
  <si>
    <t>74200</t>
  </si>
  <si>
    <t>82000</t>
  </si>
  <si>
    <t>82100</t>
  </si>
  <si>
    <t>83000</t>
  </si>
  <si>
    <t>KS</t>
  </si>
  <si>
    <t>83100</t>
  </si>
  <si>
    <t>83300</t>
  </si>
  <si>
    <t>83400</t>
  </si>
  <si>
    <t>KM</t>
  </si>
  <si>
    <t>B</t>
  </si>
  <si>
    <t>83700</t>
  </si>
  <si>
    <t>83900</t>
  </si>
  <si>
    <t>KL</t>
  </si>
  <si>
    <t>84100</t>
  </si>
  <si>
    <t>PZ</t>
  </si>
  <si>
    <t>84200</t>
  </si>
  <si>
    <t>94500</t>
  </si>
  <si>
    <t>CUST</t>
  </si>
  <si>
    <t>96000</t>
  </si>
  <si>
    <t>CLR</t>
  </si>
  <si>
    <t>96100</t>
  </si>
  <si>
    <t>96300</t>
  </si>
  <si>
    <t>96500</t>
  </si>
  <si>
    <t>96700</t>
  </si>
  <si>
    <t>S212</t>
  </si>
  <si>
    <t>S257</t>
  </si>
  <si>
    <t>S259</t>
  </si>
  <si>
    <t>S261</t>
  </si>
  <si>
    <t>S272</t>
  </si>
  <si>
    <t>S274</t>
  </si>
  <si>
    <t>97100</t>
  </si>
  <si>
    <t>97101</t>
  </si>
  <si>
    <t>98000</t>
  </si>
  <si>
    <t>99000</t>
  </si>
  <si>
    <t>99100</t>
  </si>
  <si>
    <t>99300</t>
  </si>
  <si>
    <t>99801</t>
  </si>
  <si>
    <t>99900</t>
  </si>
  <si>
    <t/>
  </si>
  <si>
    <t>12300</t>
  </si>
  <si>
    <t>90200</t>
  </si>
  <si>
    <t>14500</t>
  </si>
  <si>
    <t>S533</t>
  </si>
  <si>
    <t>27600</t>
  </si>
  <si>
    <t>V</t>
  </si>
  <si>
    <t>SEG</t>
  </si>
  <si>
    <t>S531</t>
  </si>
  <si>
    <t>37600</t>
  </si>
  <si>
    <t>S532</t>
  </si>
  <si>
    <t>47600</t>
  </si>
  <si>
    <t>04</t>
  </si>
  <si>
    <t>53100</t>
  </si>
  <si>
    <t>05</t>
  </si>
  <si>
    <t>99400</t>
  </si>
  <si>
    <t>99800</t>
  </si>
  <si>
    <t>15500</t>
  </si>
  <si>
    <t>LM</t>
  </si>
  <si>
    <t>14300</t>
  </si>
  <si>
    <t>N</t>
  </si>
  <si>
    <t>23100</t>
  </si>
  <si>
    <t>32500</t>
  </si>
  <si>
    <t>S235</t>
  </si>
  <si>
    <t>36100</t>
  </si>
  <si>
    <t>S285</t>
  </si>
  <si>
    <t>36200</t>
  </si>
  <si>
    <t>S268</t>
  </si>
  <si>
    <t>37000</t>
  </si>
  <si>
    <t>Q</t>
  </si>
  <si>
    <t>16500</t>
  </si>
  <si>
    <t>12000</t>
  </si>
  <si>
    <t>12400</t>
  </si>
  <si>
    <t>HG</t>
  </si>
  <si>
    <t>GC</t>
  </si>
  <si>
    <t>KC</t>
  </si>
  <si>
    <t>14000</t>
  </si>
  <si>
    <t>15400</t>
  </si>
  <si>
    <t>22100</t>
  </si>
  <si>
    <t>22300</t>
  </si>
  <si>
    <t>22500</t>
  </si>
  <si>
    <t>22600</t>
  </si>
  <si>
    <t>LA</t>
  </si>
  <si>
    <t>KA</t>
  </si>
  <si>
    <t>23500</t>
  </si>
  <si>
    <t>KD</t>
  </si>
  <si>
    <t>KE</t>
  </si>
  <si>
    <t>93800</t>
  </si>
  <si>
    <t>19000</t>
  </si>
  <si>
    <t>12700</t>
  </si>
  <si>
    <t>KB</t>
  </si>
  <si>
    <t>GG</t>
  </si>
  <si>
    <t>NO</t>
  </si>
  <si>
    <t>22200</t>
  </si>
  <si>
    <t>24400</t>
  </si>
  <si>
    <t>24500</t>
  </si>
  <si>
    <t>KW</t>
  </si>
  <si>
    <t>S760</t>
  </si>
  <si>
    <t>16100</t>
  </si>
  <si>
    <t>S266</t>
  </si>
  <si>
    <t>16300</t>
  </si>
  <si>
    <t>S264</t>
  </si>
  <si>
    <t>25500</t>
  </si>
  <si>
    <t>11900</t>
  </si>
  <si>
    <t>GE</t>
  </si>
  <si>
    <t>JZ</t>
  </si>
  <si>
    <t>JG</t>
  </si>
  <si>
    <t>JR</t>
  </si>
  <si>
    <t>13000</t>
  </si>
  <si>
    <t>HJ</t>
  </si>
  <si>
    <t>GT</t>
  </si>
  <si>
    <t>ME</t>
  </si>
  <si>
    <t>14600</t>
  </si>
  <si>
    <t>17200</t>
  </si>
  <si>
    <t>GL</t>
  </si>
  <si>
    <t>17400</t>
  </si>
  <si>
    <t>GS</t>
  </si>
  <si>
    <t>22800</t>
  </si>
  <si>
    <t>S763</t>
  </si>
  <si>
    <t>26200</t>
  </si>
  <si>
    <t>MM</t>
  </si>
  <si>
    <t>34400</t>
  </si>
  <si>
    <t>MS</t>
  </si>
  <si>
    <t>90800</t>
  </si>
  <si>
    <t>99600</t>
  </si>
  <si>
    <t>99802</t>
  </si>
  <si>
    <t>28500</t>
  </si>
  <si>
    <t>GJ</t>
  </si>
  <si>
    <t>IA</t>
  </si>
  <si>
    <t>15300</t>
  </si>
  <si>
    <t>16000</t>
  </si>
  <si>
    <t>S876</t>
  </si>
  <si>
    <t>U</t>
  </si>
  <si>
    <t>S875</t>
  </si>
  <si>
    <t>16200</t>
  </si>
  <si>
    <t>W</t>
  </si>
  <si>
    <t>JE</t>
  </si>
  <si>
    <t>16600</t>
  </si>
  <si>
    <t>KG</t>
  </si>
  <si>
    <t>S745</t>
  </si>
  <si>
    <t>17000</t>
  </si>
  <si>
    <t>RM</t>
  </si>
  <si>
    <t>19600</t>
  </si>
  <si>
    <t>19900</t>
  </si>
  <si>
    <t>MC</t>
  </si>
  <si>
    <t>90400</t>
  </si>
  <si>
    <t>96600</t>
  </si>
  <si>
    <t>97000</t>
  </si>
  <si>
    <t>99700</t>
  </si>
  <si>
    <t>29200</t>
  </si>
  <si>
    <t>22000</t>
  </si>
  <si>
    <t>GR</t>
  </si>
  <si>
    <t>13900</t>
  </si>
  <si>
    <t>14700</t>
  </si>
  <si>
    <t>14900</t>
  </si>
  <si>
    <t>O</t>
  </si>
  <si>
    <t>15000</t>
  </si>
  <si>
    <t>15100</t>
  </si>
  <si>
    <t>15600</t>
  </si>
  <si>
    <t>17900</t>
  </si>
  <si>
    <t>18000</t>
  </si>
  <si>
    <t>18100</t>
  </si>
  <si>
    <t>KX</t>
  </si>
  <si>
    <t>S573</t>
  </si>
  <si>
    <t>X</t>
  </si>
  <si>
    <t>29000</t>
  </si>
  <si>
    <t>36000</t>
  </si>
  <si>
    <t>10500</t>
  </si>
  <si>
    <t>CR</t>
  </si>
  <si>
    <t>10600</t>
  </si>
  <si>
    <t>CS</t>
  </si>
  <si>
    <t>10700</t>
  </si>
  <si>
    <t>CZ</t>
  </si>
  <si>
    <t>FT</t>
  </si>
  <si>
    <t>MI</t>
  </si>
  <si>
    <t>LK</t>
  </si>
  <si>
    <t>HK</t>
  </si>
  <si>
    <t>MK</t>
  </si>
  <si>
    <t>HT</t>
  </si>
  <si>
    <t>HS</t>
  </si>
  <si>
    <t>15900</t>
  </si>
  <si>
    <t>HR</t>
  </si>
  <si>
    <t>HU</t>
  </si>
  <si>
    <t>FS</t>
  </si>
  <si>
    <t>CX</t>
  </si>
  <si>
    <t>S213</t>
  </si>
  <si>
    <t>17100</t>
  </si>
  <si>
    <t>EQ</t>
  </si>
  <si>
    <t>17300</t>
  </si>
  <si>
    <t>17600</t>
  </si>
  <si>
    <t>ES</t>
  </si>
  <si>
    <t>17800</t>
  </si>
  <si>
    <t>CT</t>
  </si>
  <si>
    <t>MY</t>
  </si>
  <si>
    <t>18300</t>
  </si>
  <si>
    <t>18500</t>
  </si>
  <si>
    <t>LS</t>
  </si>
  <si>
    <t>18600</t>
  </si>
  <si>
    <t>CY</t>
  </si>
  <si>
    <t>18700</t>
  </si>
  <si>
    <t>MZ</t>
  </si>
  <si>
    <t>18800</t>
  </si>
  <si>
    <t>LQ</t>
  </si>
  <si>
    <t>18900</t>
  </si>
  <si>
    <t>ER</t>
  </si>
  <si>
    <t>19100</t>
  </si>
  <si>
    <t>HW</t>
  </si>
  <si>
    <t>19200</t>
  </si>
  <si>
    <t>HX</t>
  </si>
  <si>
    <t>19300</t>
  </si>
  <si>
    <t>LV</t>
  </si>
  <si>
    <t>19500</t>
  </si>
  <si>
    <t>21600</t>
  </si>
  <si>
    <t>DH</t>
  </si>
  <si>
    <t>21700</t>
  </si>
  <si>
    <t>EG</t>
  </si>
  <si>
    <t>DG</t>
  </si>
  <si>
    <t>DU</t>
  </si>
  <si>
    <t>CG</t>
  </si>
  <si>
    <t>22400</t>
  </si>
  <si>
    <t>CI</t>
  </si>
  <si>
    <t>22900</t>
  </si>
  <si>
    <t>23000</t>
  </si>
  <si>
    <t>GI</t>
  </si>
  <si>
    <t>BI</t>
  </si>
  <si>
    <t>BH</t>
  </si>
  <si>
    <t>BG</t>
  </si>
  <si>
    <t>CH</t>
  </si>
  <si>
    <t>23800</t>
  </si>
  <si>
    <t>CL</t>
  </si>
  <si>
    <t>23900</t>
  </si>
  <si>
    <t>S217</t>
  </si>
  <si>
    <t>26000</t>
  </si>
  <si>
    <t>DQ</t>
  </si>
  <si>
    <t>26400</t>
  </si>
  <si>
    <t>DT</t>
  </si>
  <si>
    <t>26800</t>
  </si>
  <si>
    <t>DZ</t>
  </si>
  <si>
    <t>27900</t>
  </si>
  <si>
    <t>28000</t>
  </si>
  <si>
    <t>DI</t>
  </si>
  <si>
    <t>32600</t>
  </si>
  <si>
    <t>FJ</t>
  </si>
  <si>
    <t>32900</t>
  </si>
  <si>
    <t>33000</t>
  </si>
  <si>
    <t>BL</t>
  </si>
  <si>
    <t>AK</t>
  </si>
  <si>
    <t>36600</t>
  </si>
  <si>
    <t>IS</t>
  </si>
  <si>
    <t>36900</t>
  </si>
  <si>
    <t>AT</t>
  </si>
  <si>
    <t>38100</t>
  </si>
  <si>
    <t>41800</t>
  </si>
  <si>
    <t>BJ</t>
  </si>
  <si>
    <t>41900</t>
  </si>
  <si>
    <t>AH</t>
  </si>
  <si>
    <t>42000</t>
  </si>
  <si>
    <t>42100</t>
  </si>
  <si>
    <t>AJ</t>
  </si>
  <si>
    <t>42600</t>
  </si>
  <si>
    <t>42900</t>
  </si>
  <si>
    <t>43000</t>
  </si>
  <si>
    <t>43100</t>
  </si>
  <si>
    <t>43200</t>
  </si>
  <si>
    <t>43300</t>
  </si>
  <si>
    <t>AI</t>
  </si>
  <si>
    <t>43500</t>
  </si>
  <si>
    <t>BM</t>
  </si>
  <si>
    <t>43600</t>
  </si>
  <si>
    <t>43800</t>
  </si>
  <si>
    <t>KK</t>
  </si>
  <si>
    <t>43900</t>
  </si>
  <si>
    <t>44100</t>
  </si>
  <si>
    <t>44300</t>
  </si>
  <si>
    <t>KU</t>
  </si>
  <si>
    <t>44400</t>
  </si>
  <si>
    <t>KV</t>
  </si>
  <si>
    <t>44500</t>
  </si>
  <si>
    <t>44700</t>
  </si>
  <si>
    <t>KR</t>
  </si>
  <si>
    <t>46700</t>
  </si>
  <si>
    <t>KY</t>
  </si>
  <si>
    <t>48100</t>
  </si>
  <si>
    <t>MX</t>
  </si>
  <si>
    <t>48200</t>
  </si>
  <si>
    <t>NZ</t>
  </si>
  <si>
    <t>48800</t>
  </si>
  <si>
    <t>AV</t>
  </si>
  <si>
    <t>48900</t>
  </si>
  <si>
    <t>54600</t>
  </si>
  <si>
    <t>AU</t>
  </si>
  <si>
    <t>54800</t>
  </si>
  <si>
    <t>55300</t>
  </si>
  <si>
    <t>FQ</t>
  </si>
  <si>
    <t>55400</t>
  </si>
  <si>
    <t>56100</t>
  </si>
  <si>
    <t>FW</t>
  </si>
  <si>
    <t>56200</t>
  </si>
  <si>
    <t>AQ</t>
  </si>
  <si>
    <t>56500</t>
  </si>
  <si>
    <t>BQ</t>
  </si>
  <si>
    <t>56900</t>
  </si>
  <si>
    <t>CW</t>
  </si>
  <si>
    <t>57000</t>
  </si>
  <si>
    <t>BU</t>
  </si>
  <si>
    <t>57500</t>
  </si>
  <si>
    <t>57600</t>
  </si>
  <si>
    <t>58000</t>
  </si>
  <si>
    <t>FR</t>
  </si>
  <si>
    <t>58200</t>
  </si>
  <si>
    <t>BX</t>
  </si>
  <si>
    <t>58300</t>
  </si>
  <si>
    <t>58400</t>
  </si>
  <si>
    <t>DX</t>
  </si>
  <si>
    <t>58500</t>
  </si>
  <si>
    <t>FV</t>
  </si>
  <si>
    <t>58600</t>
  </si>
  <si>
    <t>EX</t>
  </si>
  <si>
    <t>62000</t>
  </si>
  <si>
    <t>06</t>
  </si>
  <si>
    <t>62100</t>
  </si>
  <si>
    <t>EF</t>
  </si>
  <si>
    <t>62700</t>
  </si>
  <si>
    <t>BK</t>
  </si>
  <si>
    <t>68300</t>
  </si>
  <si>
    <t>CM</t>
  </si>
  <si>
    <t>68400</t>
  </si>
  <si>
    <t>DM</t>
  </si>
  <si>
    <t>68500</t>
  </si>
  <si>
    <t>EM</t>
  </si>
  <si>
    <t>72000</t>
  </si>
  <si>
    <t>AD</t>
  </si>
  <si>
    <t>73900</t>
  </si>
  <si>
    <t>76600</t>
  </si>
  <si>
    <t>78200</t>
  </si>
  <si>
    <t>FY</t>
  </si>
  <si>
    <t>80500</t>
  </si>
  <si>
    <t>NI</t>
  </si>
  <si>
    <t>82900</t>
  </si>
  <si>
    <t>MG</t>
  </si>
  <si>
    <t>NK</t>
  </si>
  <si>
    <t>86500</t>
  </si>
  <si>
    <t>IR</t>
  </si>
  <si>
    <t>88200</t>
  </si>
  <si>
    <t>88500</t>
  </si>
  <si>
    <t>89000</t>
  </si>
  <si>
    <t>ZQ</t>
  </si>
  <si>
    <t>89300</t>
  </si>
  <si>
    <t>MT</t>
  </si>
  <si>
    <t>90700</t>
  </si>
  <si>
    <t>09</t>
  </si>
  <si>
    <t>92100</t>
  </si>
  <si>
    <t>92500</t>
  </si>
  <si>
    <t>92900</t>
  </si>
  <si>
    <t>MH</t>
  </si>
  <si>
    <t>93900</t>
  </si>
  <si>
    <t>94100</t>
  </si>
  <si>
    <t>95000</t>
  </si>
  <si>
    <t>95100</t>
  </si>
  <si>
    <t>S277</t>
  </si>
  <si>
    <t>S279</t>
  </si>
  <si>
    <t>97500</t>
  </si>
  <si>
    <t>IQ</t>
  </si>
  <si>
    <t>97900</t>
  </si>
  <si>
    <t>98300</t>
  </si>
  <si>
    <t>98500</t>
  </si>
  <si>
    <t>98600</t>
  </si>
  <si>
    <t>98700</t>
  </si>
  <si>
    <t>98800</t>
  </si>
  <si>
    <t>NY</t>
  </si>
  <si>
    <t>HV</t>
  </si>
  <si>
    <t>99401</t>
  </si>
  <si>
    <t>38000</t>
  </si>
  <si>
    <t>IG</t>
  </si>
  <si>
    <t>33100</t>
  </si>
  <si>
    <t>33200</t>
  </si>
  <si>
    <t>S211</t>
  </si>
  <si>
    <t>38500</t>
  </si>
  <si>
    <t>39500</t>
  </si>
  <si>
    <t>35000</t>
  </si>
  <si>
    <t>JJ</t>
  </si>
  <si>
    <t>CK</t>
  </si>
  <si>
    <t>BV</t>
  </si>
  <si>
    <t>CV</t>
  </si>
  <si>
    <t>IH</t>
  </si>
  <si>
    <t>18200</t>
  </si>
  <si>
    <t>JV</t>
  </si>
  <si>
    <t>22700</t>
  </si>
  <si>
    <t>JX</t>
  </si>
  <si>
    <t>CU</t>
  </si>
  <si>
    <t>24700</t>
  </si>
  <si>
    <t>S587</t>
  </si>
  <si>
    <t>24800</t>
  </si>
  <si>
    <t>PV</t>
  </si>
  <si>
    <t>25300</t>
  </si>
  <si>
    <t>PX</t>
  </si>
  <si>
    <t>25600</t>
  </si>
  <si>
    <t>25700</t>
  </si>
  <si>
    <t>27200</t>
  </si>
  <si>
    <t>27300</t>
  </si>
  <si>
    <t>IV</t>
  </si>
  <si>
    <t>27400</t>
  </si>
  <si>
    <t>DV</t>
  </si>
  <si>
    <t>27500</t>
  </si>
  <si>
    <t>EV</t>
  </si>
  <si>
    <t>27700</t>
  </si>
  <si>
    <t>GV</t>
  </si>
  <si>
    <t>28200</t>
  </si>
  <si>
    <t>28400</t>
  </si>
  <si>
    <t>28600</t>
  </si>
  <si>
    <t>FX</t>
  </si>
  <si>
    <t>28700</t>
  </si>
  <si>
    <t>GX</t>
  </si>
  <si>
    <t>28800</t>
  </si>
  <si>
    <t>28900</t>
  </si>
  <si>
    <t>BW</t>
  </si>
  <si>
    <t>34500</t>
  </si>
  <si>
    <t>35100</t>
  </si>
  <si>
    <t>JH</t>
  </si>
  <si>
    <t>35300</t>
  </si>
  <si>
    <t>JS</t>
  </si>
  <si>
    <t>35400</t>
  </si>
  <si>
    <t>EU</t>
  </si>
  <si>
    <t>35500</t>
  </si>
  <si>
    <t>35600</t>
  </si>
  <si>
    <t>EZ</t>
  </si>
  <si>
    <t>35800</t>
  </si>
  <si>
    <t>DW</t>
  </si>
  <si>
    <t>35900</t>
  </si>
  <si>
    <t>DY</t>
  </si>
  <si>
    <t>37100</t>
  </si>
  <si>
    <t>37200</t>
  </si>
  <si>
    <t>37300</t>
  </si>
  <si>
    <t>37500</t>
  </si>
  <si>
    <t>37700</t>
  </si>
  <si>
    <t>37800</t>
  </si>
  <si>
    <t>AX</t>
  </si>
  <si>
    <t>EY</t>
  </si>
  <si>
    <t>38200</t>
  </si>
  <si>
    <t>38300</t>
  </si>
  <si>
    <t>38700</t>
  </si>
  <si>
    <t>38900</t>
  </si>
  <si>
    <t>IX</t>
  </si>
  <si>
    <t>39200</t>
  </si>
  <si>
    <t>BR</t>
  </si>
  <si>
    <t>42300</t>
  </si>
  <si>
    <t>46300</t>
  </si>
  <si>
    <t>46500</t>
  </si>
  <si>
    <t>46600</t>
  </si>
  <si>
    <t>46900</t>
  </si>
  <si>
    <t>EW</t>
  </si>
  <si>
    <t>47100</t>
  </si>
  <si>
    <t>AY</t>
  </si>
  <si>
    <t>52200</t>
  </si>
  <si>
    <t>52300</t>
  </si>
  <si>
    <t>52400</t>
  </si>
  <si>
    <t>DK</t>
  </si>
  <si>
    <t>52500</t>
  </si>
  <si>
    <t>52600</t>
  </si>
  <si>
    <t>52800</t>
  </si>
  <si>
    <t>52900</t>
  </si>
  <si>
    <t>DL</t>
  </si>
  <si>
    <t>EK</t>
  </si>
  <si>
    <t>53400</t>
  </si>
  <si>
    <t>53500</t>
  </si>
  <si>
    <t>EH</t>
  </si>
  <si>
    <t>53600</t>
  </si>
  <si>
    <t>EJ</t>
  </si>
  <si>
    <t>53700</t>
  </si>
  <si>
    <t>EI</t>
  </si>
  <si>
    <t>53900</t>
  </si>
  <si>
    <t>FG</t>
  </si>
  <si>
    <t>54000</t>
  </si>
  <si>
    <t>FH</t>
  </si>
  <si>
    <t>54100</t>
  </si>
  <si>
    <t>FI</t>
  </si>
  <si>
    <t>54200</t>
  </si>
  <si>
    <t>54300</t>
  </si>
  <si>
    <t>54400</t>
  </si>
  <si>
    <t>56600</t>
  </si>
  <si>
    <t>57700</t>
  </si>
  <si>
    <t>90500</t>
  </si>
  <si>
    <t>91100</t>
  </si>
  <si>
    <t>91800</t>
  </si>
  <si>
    <t>92000</t>
  </si>
  <si>
    <t>93100</t>
  </si>
  <si>
    <t>93200</t>
  </si>
  <si>
    <t>93300</t>
  </si>
  <si>
    <t>93400</t>
  </si>
  <si>
    <t>93500</t>
  </si>
  <si>
    <t>93600</t>
  </si>
  <si>
    <t>93700</t>
  </si>
  <si>
    <t>QN</t>
  </si>
  <si>
    <t>QH</t>
  </si>
  <si>
    <t>96800</t>
  </si>
  <si>
    <t>96900</t>
  </si>
  <si>
    <t>98100</t>
  </si>
  <si>
    <t>QJ</t>
  </si>
  <si>
    <t>52100</t>
  </si>
  <si>
    <t>CJ</t>
  </si>
  <si>
    <t>93000</t>
  </si>
  <si>
    <t>52700</t>
  </si>
  <si>
    <t>41000</t>
  </si>
  <si>
    <t>KF</t>
  </si>
  <si>
    <t>GD</t>
  </si>
  <si>
    <t>KO</t>
  </si>
  <si>
    <t>GN</t>
  </si>
  <si>
    <t>16700</t>
  </si>
  <si>
    <t>16800</t>
  </si>
  <si>
    <t>KP</t>
  </si>
  <si>
    <t>KH</t>
  </si>
  <si>
    <t>18400</t>
  </si>
  <si>
    <t>GK</t>
  </si>
  <si>
    <t>26700</t>
  </si>
  <si>
    <t>32100</t>
  </si>
  <si>
    <t>32200</t>
  </si>
  <si>
    <t>32300</t>
  </si>
  <si>
    <t>32400</t>
  </si>
  <si>
    <t>HO</t>
  </si>
  <si>
    <t>32700</t>
  </si>
  <si>
    <t>S767</t>
  </si>
  <si>
    <t>36700</t>
  </si>
  <si>
    <t>KZ</t>
  </si>
  <si>
    <t>90100</t>
  </si>
  <si>
    <t>97400</t>
  </si>
  <si>
    <t>42500</t>
  </si>
  <si>
    <t>42700</t>
  </si>
  <si>
    <t>S227</t>
  </si>
  <si>
    <t>16900</t>
  </si>
  <si>
    <t>RA</t>
  </si>
  <si>
    <t>S723</t>
  </si>
  <si>
    <t>19800</t>
  </si>
  <si>
    <t>MA</t>
  </si>
  <si>
    <t>JD</t>
  </si>
  <si>
    <t>NA</t>
  </si>
  <si>
    <t>14800</t>
  </si>
  <si>
    <t>HI</t>
  </si>
  <si>
    <t>MD</t>
  </si>
  <si>
    <t>19400</t>
  </si>
  <si>
    <t>23300</t>
  </si>
  <si>
    <t>41600</t>
  </si>
  <si>
    <t>41700</t>
  </si>
  <si>
    <t>PG</t>
  </si>
  <si>
    <t>42200</t>
  </si>
  <si>
    <t>42400</t>
  </si>
  <si>
    <t>JT</t>
  </si>
  <si>
    <t>HP</t>
  </si>
  <si>
    <t>JW</t>
  </si>
  <si>
    <t>KT</t>
  </si>
  <si>
    <t>43400</t>
  </si>
  <si>
    <t>43700</t>
  </si>
  <si>
    <t>IL</t>
  </si>
  <si>
    <t>44000</t>
  </si>
  <si>
    <t>44200</t>
  </si>
  <si>
    <t>NN</t>
  </si>
  <si>
    <t>NP</t>
  </si>
  <si>
    <t>44600</t>
  </si>
  <si>
    <t>44900</t>
  </si>
  <si>
    <t>45000</t>
  </si>
  <si>
    <t>45100</t>
  </si>
  <si>
    <t>45200</t>
  </si>
  <si>
    <t>45300</t>
  </si>
  <si>
    <t>45400</t>
  </si>
  <si>
    <t>PA</t>
  </si>
  <si>
    <t>45500</t>
  </si>
  <si>
    <t>45600</t>
  </si>
  <si>
    <t>45900</t>
  </si>
  <si>
    <t>46000</t>
  </si>
  <si>
    <t>46100</t>
  </si>
  <si>
    <t>46200</t>
  </si>
  <si>
    <t>46400</t>
  </si>
  <si>
    <t>S237</t>
  </si>
  <si>
    <t>XE</t>
  </si>
  <si>
    <t>46800</t>
  </si>
  <si>
    <t>47900</t>
  </si>
  <si>
    <t>IN</t>
  </si>
  <si>
    <t>S234</t>
  </si>
  <si>
    <t>48000</t>
  </si>
  <si>
    <t>XC</t>
  </si>
  <si>
    <t>48600</t>
  </si>
  <si>
    <t>49000</t>
  </si>
  <si>
    <t>49100</t>
  </si>
  <si>
    <t>49200</t>
  </si>
  <si>
    <t>49500</t>
  </si>
  <si>
    <t>49700</t>
  </si>
  <si>
    <t>HY</t>
  </si>
  <si>
    <t>53200</t>
  </si>
  <si>
    <t>54500</t>
  </si>
  <si>
    <t>54700</t>
  </si>
  <si>
    <t>54900</t>
  </si>
  <si>
    <t>56300</t>
  </si>
  <si>
    <t>56700</t>
  </si>
  <si>
    <t>59000</t>
  </si>
  <si>
    <t>59100</t>
  </si>
  <si>
    <t>59300</t>
  </si>
  <si>
    <t>59400</t>
  </si>
  <si>
    <t>59500</t>
  </si>
  <si>
    <t>59600</t>
  </si>
  <si>
    <t>59700</t>
  </si>
  <si>
    <t>62400</t>
  </si>
  <si>
    <t>62500</t>
  </si>
  <si>
    <t>63100</t>
  </si>
  <si>
    <t>63300</t>
  </si>
  <si>
    <t>63400</t>
  </si>
  <si>
    <t>63500</t>
  </si>
  <si>
    <t>63700</t>
  </si>
  <si>
    <t>63900</t>
  </si>
  <si>
    <t>64000</t>
  </si>
  <si>
    <t>64100</t>
  </si>
  <si>
    <t>64200</t>
  </si>
  <si>
    <t>64300</t>
  </si>
  <si>
    <t>64900</t>
  </si>
  <si>
    <t>65500</t>
  </si>
  <si>
    <t>65600</t>
  </si>
  <si>
    <t>65700</t>
  </si>
  <si>
    <t>66700</t>
  </si>
  <si>
    <t>69100</t>
  </si>
  <si>
    <t>72100</t>
  </si>
  <si>
    <t>72600</t>
  </si>
  <si>
    <t>72900</t>
  </si>
  <si>
    <t>KN</t>
  </si>
  <si>
    <t>73300</t>
  </si>
  <si>
    <t>73500</t>
  </si>
  <si>
    <t>73700</t>
  </si>
  <si>
    <t>74000</t>
  </si>
  <si>
    <t>74900</t>
  </si>
  <si>
    <t>NL</t>
  </si>
  <si>
    <t>75800</t>
  </si>
  <si>
    <t>75900</t>
  </si>
  <si>
    <t>76700</t>
  </si>
  <si>
    <t>76900</t>
  </si>
  <si>
    <t>78400</t>
  </si>
  <si>
    <t>79100</t>
  </si>
  <si>
    <t>79200</t>
  </si>
  <si>
    <t>79400</t>
  </si>
  <si>
    <t>79600</t>
  </si>
  <si>
    <t>79700</t>
  </si>
  <si>
    <t>82200</t>
  </si>
  <si>
    <t>82300</t>
  </si>
  <si>
    <t>82500</t>
  </si>
  <si>
    <t>82700</t>
  </si>
  <si>
    <t>83500</t>
  </si>
  <si>
    <t>84000</t>
  </si>
  <si>
    <t>84400</t>
  </si>
  <si>
    <t>84500</t>
  </si>
  <si>
    <t>84600</t>
  </si>
  <si>
    <t>84700</t>
  </si>
  <si>
    <t>84800</t>
  </si>
  <si>
    <t>MB</t>
  </si>
  <si>
    <t>85100</t>
  </si>
  <si>
    <t>P</t>
  </si>
  <si>
    <t>85200</t>
  </si>
  <si>
    <t>85800</t>
  </si>
  <si>
    <t>85900</t>
  </si>
  <si>
    <t>86700</t>
  </si>
  <si>
    <t>86900</t>
  </si>
  <si>
    <t>87000</t>
  </si>
  <si>
    <t>89200</t>
  </si>
  <si>
    <t>900GE</t>
  </si>
  <si>
    <t>90300</t>
  </si>
  <si>
    <t>94000</t>
  </si>
  <si>
    <t>97300</t>
  </si>
  <si>
    <t>S225</t>
  </si>
  <si>
    <t>97700</t>
  </si>
  <si>
    <t>98900</t>
  </si>
  <si>
    <t>99200</t>
  </si>
  <si>
    <t>26500</t>
  </si>
  <si>
    <t>HH</t>
  </si>
  <si>
    <t>PD</t>
  </si>
  <si>
    <t>15200</t>
  </si>
  <si>
    <t>MW</t>
  </si>
  <si>
    <t>15700</t>
  </si>
  <si>
    <t>15800</t>
  </si>
  <si>
    <t>17700</t>
  </si>
  <si>
    <t>PM</t>
  </si>
  <si>
    <t>JN</t>
  </si>
  <si>
    <t>JL</t>
  </si>
  <si>
    <t>24200</t>
  </si>
  <si>
    <t>24300</t>
  </si>
  <si>
    <t>25000</t>
  </si>
  <si>
    <t>25100</t>
  </si>
  <si>
    <t>26300</t>
  </si>
  <si>
    <t>OM</t>
  </si>
  <si>
    <t>S788</t>
  </si>
  <si>
    <t>QM</t>
  </si>
  <si>
    <t>29100</t>
  </si>
  <si>
    <t>29300</t>
  </si>
  <si>
    <t>32800</t>
  </si>
  <si>
    <t>ND</t>
  </si>
  <si>
    <t>RB</t>
  </si>
  <si>
    <t>RP</t>
  </si>
  <si>
    <t>S226</t>
  </si>
  <si>
    <t>T</t>
  </si>
  <si>
    <t>S224</t>
  </si>
  <si>
    <t>HE</t>
  </si>
  <si>
    <t>53000</t>
  </si>
  <si>
    <t>KQ</t>
  </si>
  <si>
    <t>GP</t>
  </si>
  <si>
    <t>KI</t>
  </si>
  <si>
    <t>27800</t>
  </si>
  <si>
    <t>KJ</t>
  </si>
  <si>
    <t>28100</t>
  </si>
  <si>
    <t>HD</t>
  </si>
  <si>
    <t>34800</t>
  </si>
  <si>
    <t>53300</t>
  </si>
  <si>
    <t>S521</t>
  </si>
  <si>
    <t>LI</t>
  </si>
  <si>
    <t>S281</t>
  </si>
  <si>
    <t>27000</t>
  </si>
  <si>
    <t>33700</t>
  </si>
  <si>
    <t>47500</t>
  </si>
  <si>
    <t>48500</t>
  </si>
  <si>
    <t>11800</t>
  </si>
  <si>
    <t>GO</t>
  </si>
  <si>
    <t>MN</t>
  </si>
  <si>
    <t>S582</t>
  </si>
  <si>
    <t>Z</t>
  </si>
  <si>
    <t>S583</t>
  </si>
  <si>
    <t>36400</t>
  </si>
  <si>
    <t>36500</t>
  </si>
  <si>
    <t>ZM</t>
  </si>
  <si>
    <t>37400</t>
  </si>
  <si>
    <t>50500</t>
  </si>
  <si>
    <t>IC</t>
  </si>
  <si>
    <t>ID</t>
  </si>
  <si>
    <t>IU</t>
  </si>
  <si>
    <t>JC</t>
  </si>
  <si>
    <t>S289</t>
  </si>
  <si>
    <t>UB</t>
  </si>
  <si>
    <t>17500</t>
  </si>
  <si>
    <t>MP</t>
  </si>
  <si>
    <t>S250</t>
  </si>
  <si>
    <t>72300</t>
  </si>
  <si>
    <t>74300</t>
  </si>
  <si>
    <t>74500</t>
  </si>
  <si>
    <t>82800</t>
  </si>
  <si>
    <t>91300</t>
  </si>
  <si>
    <t>91600</t>
  </si>
  <si>
    <t>S769</t>
  </si>
  <si>
    <t>50700</t>
  </si>
  <si>
    <t>S743</t>
  </si>
  <si>
    <t>S744</t>
  </si>
  <si>
    <t>57800</t>
  </si>
  <si>
    <t>S746</t>
  </si>
  <si>
    <t>57900</t>
  </si>
  <si>
    <t>51000</t>
  </si>
  <si>
    <t>S220</t>
  </si>
  <si>
    <t>51100</t>
  </si>
  <si>
    <t>S747</t>
  </si>
  <si>
    <t>51500</t>
  </si>
  <si>
    <t>11000</t>
  </si>
  <si>
    <t>11100</t>
  </si>
  <si>
    <t>11200</t>
  </si>
  <si>
    <t>S751</t>
  </si>
  <si>
    <t>S262</t>
  </si>
  <si>
    <t>SR</t>
  </si>
  <si>
    <t>TM</t>
  </si>
  <si>
    <t>99500</t>
  </si>
  <si>
    <t>S940</t>
  </si>
  <si>
    <t>55000</t>
  </si>
  <si>
    <t>FB</t>
  </si>
  <si>
    <t>HB</t>
  </si>
  <si>
    <t>HN</t>
  </si>
  <si>
    <t>HC</t>
  </si>
  <si>
    <t>72200</t>
  </si>
  <si>
    <t>S219</t>
  </si>
  <si>
    <t>77000</t>
  </si>
  <si>
    <t>S248</t>
  </si>
  <si>
    <t>66000</t>
  </si>
  <si>
    <t>66500</t>
  </si>
  <si>
    <t>67000</t>
  </si>
  <si>
    <t>68000</t>
  </si>
  <si>
    <t>S238</t>
  </si>
  <si>
    <t>76500</t>
  </si>
  <si>
    <t>S239</t>
  </si>
  <si>
    <t>85500</t>
  </si>
  <si>
    <t>62200</t>
  </si>
  <si>
    <t>62300</t>
  </si>
  <si>
    <t>62800</t>
  </si>
  <si>
    <t>S315</t>
  </si>
  <si>
    <t>86600</t>
  </si>
  <si>
    <t>S280</t>
  </si>
  <si>
    <t>Ending FY2016</t>
  </si>
  <si>
    <t>Lookup</t>
  </si>
  <si>
    <t>FUND</t>
  </si>
  <si>
    <t>APPR</t>
  </si>
  <si>
    <t>Final Closing Balance</t>
  </si>
  <si>
    <t>S490</t>
  </si>
  <si>
    <t>AGF00</t>
  </si>
  <si>
    <t>AGFP0</t>
  </si>
  <si>
    <t>BT600</t>
  </si>
  <si>
    <t>BT800</t>
  </si>
  <si>
    <t>S495</t>
  </si>
  <si>
    <t>WE100</t>
  </si>
  <si>
    <t>WF100</t>
  </si>
  <si>
    <t>WG100</t>
  </si>
  <si>
    <t>Z0700</t>
  </si>
  <si>
    <t>Z1100</t>
  </si>
  <si>
    <t>BT200</t>
  </si>
  <si>
    <t>BT300</t>
  </si>
  <si>
    <t>BT810</t>
  </si>
  <si>
    <t>BT900</t>
  </si>
  <si>
    <t>Y0900</t>
  </si>
  <si>
    <t>Y9900</t>
  </si>
  <si>
    <t>Z0100</t>
  </si>
  <si>
    <t>Z0300</t>
  </si>
  <si>
    <t>Z0600</t>
  </si>
  <si>
    <t>Z0800</t>
  </si>
  <si>
    <t>Z0900</t>
  </si>
  <si>
    <t>Z2400</t>
  </si>
  <si>
    <t>Z2600</t>
  </si>
  <si>
    <t>Z3000</t>
  </si>
  <si>
    <t>ZX050</t>
  </si>
  <si>
    <t>ZX100</t>
  </si>
  <si>
    <t>ZX200</t>
  </si>
  <si>
    <t>ZX300</t>
  </si>
  <si>
    <t>ZY100</t>
  </si>
  <si>
    <t>ZZ050</t>
  </si>
  <si>
    <t>ZZ400</t>
  </si>
  <si>
    <t>ZZ500</t>
  </si>
  <si>
    <t>ZZ600</t>
  </si>
  <si>
    <t>ZZ700</t>
  </si>
  <si>
    <t>ZZ900</t>
  </si>
  <si>
    <t>ZZC00</t>
  </si>
  <si>
    <t>ZZD00</t>
  </si>
  <si>
    <t>ZZE00</t>
  </si>
  <si>
    <t>ZZF00</t>
  </si>
  <si>
    <t>ZZG00</t>
  </si>
  <si>
    <t>ZZH00</t>
  </si>
  <si>
    <t>ZZHI0</t>
  </si>
  <si>
    <t>BT100</t>
  </si>
  <si>
    <t>BT500</t>
  </si>
  <si>
    <t>TA200</t>
  </si>
  <si>
    <t>TZS00</t>
  </si>
  <si>
    <t>Y3700</t>
  </si>
  <si>
    <t>YGW00</t>
  </si>
  <si>
    <t>YM100</t>
  </si>
  <si>
    <t>Z0510</t>
  </si>
  <si>
    <t>Z1000</t>
  </si>
  <si>
    <t>Z1900</t>
  </si>
  <si>
    <t>Z7000</t>
  </si>
  <si>
    <t>ZD050</t>
  </si>
  <si>
    <t>ZD100</t>
  </si>
  <si>
    <t>ZD150</t>
  </si>
  <si>
    <t>ZD200</t>
  </si>
  <si>
    <t>ZD250</t>
  </si>
  <si>
    <t>ZD300</t>
  </si>
  <si>
    <t>ZD400</t>
  </si>
  <si>
    <t>ZD500</t>
  </si>
  <si>
    <t>ZD600</t>
  </si>
  <si>
    <t>ZD700</t>
  </si>
  <si>
    <t>ZD900</t>
  </si>
  <si>
    <t>BT700</t>
  </si>
  <si>
    <t>BTE00</t>
  </si>
  <si>
    <t>BTH00</t>
  </si>
  <si>
    <t>INK00</t>
  </si>
  <si>
    <t>EM100</t>
  </si>
  <si>
    <t>WS100</t>
  </si>
  <si>
    <t>WS150</t>
  </si>
  <si>
    <t>YGZ00</t>
  </si>
  <si>
    <t>YM500</t>
  </si>
  <si>
    <t>Z0400</t>
  </si>
  <si>
    <t>Z3500</t>
  </si>
  <si>
    <t>Z4500</t>
  </si>
  <si>
    <t>Z4600</t>
  </si>
  <si>
    <t>ZE100</t>
  </si>
  <si>
    <t>ZE200</t>
  </si>
  <si>
    <t>ZE400</t>
  </si>
  <si>
    <t>ZF200</t>
  </si>
  <si>
    <t>ZF300</t>
  </si>
  <si>
    <t>ZG200</t>
  </si>
  <si>
    <t>ZG210</t>
  </si>
  <si>
    <t>ZGH00</t>
  </si>
  <si>
    <t>ZGH90</t>
  </si>
  <si>
    <t>ZB100</t>
  </si>
  <si>
    <t>ZBH00</t>
  </si>
  <si>
    <t>ZBK10</t>
  </si>
  <si>
    <t>Z4700</t>
  </si>
  <si>
    <t>ZH100</t>
  </si>
  <si>
    <t>ZH200</t>
  </si>
  <si>
    <t>ZH300</t>
  </si>
  <si>
    <t>ZH500</t>
  </si>
  <si>
    <t>AGDFD</t>
  </si>
  <si>
    <t>AGF90</t>
  </si>
  <si>
    <t>AGFU0</t>
  </si>
  <si>
    <t>BT400</t>
  </si>
  <si>
    <t>S0050</t>
  </si>
  <si>
    <t>S0100</t>
  </si>
  <si>
    <t>S0300</t>
  </si>
  <si>
    <t>S0350</t>
  </si>
  <si>
    <t>S0390</t>
  </si>
  <si>
    <t>S0400</t>
  </si>
  <si>
    <t>S0410</t>
  </si>
  <si>
    <t>S0430</t>
  </si>
  <si>
    <t>S0440</t>
  </si>
  <si>
    <t>S0450</t>
  </si>
  <si>
    <t>S0460</t>
  </si>
  <si>
    <t>S0470</t>
  </si>
  <si>
    <t>S04K0</t>
  </si>
  <si>
    <t>S0500</t>
  </si>
  <si>
    <t>S0510</t>
  </si>
  <si>
    <t>S0520</t>
  </si>
  <si>
    <t>S0530</t>
  </si>
  <si>
    <t>S0540</t>
  </si>
  <si>
    <t>S0550</t>
  </si>
  <si>
    <t>S0560</t>
  </si>
  <si>
    <t>S0570</t>
  </si>
  <si>
    <t>S0580</t>
  </si>
  <si>
    <t>S0590</t>
  </si>
  <si>
    <t>S0610</t>
  </si>
  <si>
    <t>S0620</t>
  </si>
  <si>
    <t>S0630</t>
  </si>
  <si>
    <t>S0640</t>
  </si>
  <si>
    <t>S0650</t>
  </si>
  <si>
    <t>S0660</t>
  </si>
  <si>
    <t>S0670</t>
  </si>
  <si>
    <t>S0700</t>
  </si>
  <si>
    <t>S0750</t>
  </si>
  <si>
    <t>S0800</t>
  </si>
  <si>
    <t>S0810</t>
  </si>
  <si>
    <t>S0900</t>
  </si>
  <si>
    <t>S0C00</t>
  </si>
  <si>
    <t>S1050</t>
  </si>
  <si>
    <t>S1100</t>
  </si>
  <si>
    <t>S1150</t>
  </si>
  <si>
    <t>S1200</t>
  </si>
  <si>
    <t>S1250</t>
  </si>
  <si>
    <t>S1300</t>
  </si>
  <si>
    <t>S1350</t>
  </si>
  <si>
    <t>S1360</t>
  </si>
  <si>
    <t>S1450</t>
  </si>
  <si>
    <t>S1500</t>
  </si>
  <si>
    <t>S1800</t>
  </si>
  <si>
    <t>S1900</t>
  </si>
  <si>
    <t>S1950</t>
  </si>
  <si>
    <t>S1A00</t>
  </si>
  <si>
    <t>S2050</t>
  </si>
  <si>
    <t>S2A00</t>
  </si>
  <si>
    <t>S3050</t>
  </si>
  <si>
    <t>S3A00</t>
  </si>
  <si>
    <t>S4000</t>
  </si>
  <si>
    <t>S4050</t>
  </si>
  <si>
    <t>S4100</t>
  </si>
  <si>
    <t>S4150</t>
  </si>
  <si>
    <t>S4200</t>
  </si>
  <si>
    <t>S4A00</t>
  </si>
  <si>
    <t>S5100</t>
  </si>
  <si>
    <t>S5110</t>
  </si>
  <si>
    <t>S5120</t>
  </si>
  <si>
    <t>S5130</t>
  </si>
  <si>
    <t>S5900</t>
  </si>
  <si>
    <t>S6050</t>
  </si>
  <si>
    <t>S6500</t>
  </si>
  <si>
    <t>S7050</t>
  </si>
  <si>
    <t>S7150</t>
  </si>
  <si>
    <t>S7700</t>
  </si>
  <si>
    <t>S8050</t>
  </si>
  <si>
    <t>S8100</t>
  </si>
  <si>
    <t>S8300</t>
  </si>
  <si>
    <t>S8600</t>
  </si>
  <si>
    <t>S9100</t>
  </si>
  <si>
    <t>S9110</t>
  </si>
  <si>
    <t>S9200</t>
  </si>
  <si>
    <t>S9210</t>
  </si>
  <si>
    <t>S9220</t>
  </si>
  <si>
    <t>S9400</t>
  </si>
  <si>
    <t>S9700</t>
  </si>
  <si>
    <t>S9800</t>
  </si>
  <si>
    <t>S9900</t>
  </si>
  <si>
    <t>S9910</t>
  </si>
  <si>
    <t>T0100</t>
  </si>
  <si>
    <t>T0110</t>
  </si>
  <si>
    <t>T0120</t>
  </si>
  <si>
    <t>T0130</t>
  </si>
  <si>
    <t>T0140</t>
  </si>
  <si>
    <t>T0150</t>
  </si>
  <si>
    <t>T0160</t>
  </si>
  <si>
    <t>T0170</t>
  </si>
  <si>
    <t>T0180</t>
  </si>
  <si>
    <t>T0190</t>
  </si>
  <si>
    <t>T0300</t>
  </si>
  <si>
    <t>T0400</t>
  </si>
  <si>
    <t>T0410</t>
  </si>
  <si>
    <t>T0430</t>
  </si>
  <si>
    <t>T0440</t>
  </si>
  <si>
    <t>T0460</t>
  </si>
  <si>
    <t>T0470</t>
  </si>
  <si>
    <t>T0480</t>
  </si>
  <si>
    <t>T0490</t>
  </si>
  <si>
    <t>T04A0</t>
  </si>
  <si>
    <t>T04B0</t>
  </si>
  <si>
    <t>T04C0</t>
  </si>
  <si>
    <t>T04D0</t>
  </si>
  <si>
    <t>T04E0</t>
  </si>
  <si>
    <t>T04F0</t>
  </si>
  <si>
    <t>T04G0</t>
  </si>
  <si>
    <t>T04H0</t>
  </si>
  <si>
    <t>T04I0</t>
  </si>
  <si>
    <t>T04J0</t>
  </si>
  <si>
    <t>T04K0</t>
  </si>
  <si>
    <t>T04L0</t>
  </si>
  <si>
    <t>T0500</t>
  </si>
  <si>
    <t>T0510</t>
  </si>
  <si>
    <t>T0520</t>
  </si>
  <si>
    <t>T0530</t>
  </si>
  <si>
    <t>T0540</t>
  </si>
  <si>
    <t>T0550</t>
  </si>
  <si>
    <t>T0560</t>
  </si>
  <si>
    <t>T0570</t>
  </si>
  <si>
    <t>T0580</t>
  </si>
  <si>
    <t>T0590</t>
  </si>
  <si>
    <t>T0600</t>
  </si>
  <si>
    <t>T0610</t>
  </si>
  <si>
    <t>T0620</t>
  </si>
  <si>
    <t>T0630</t>
  </si>
  <si>
    <t>T0640</t>
  </si>
  <si>
    <t>T0650</t>
  </si>
  <si>
    <t>T0700</t>
  </si>
  <si>
    <t>T0710</t>
  </si>
  <si>
    <t>T0720</t>
  </si>
  <si>
    <t>T0730</t>
  </si>
  <si>
    <t>T0740</t>
  </si>
  <si>
    <t>T0750</t>
  </si>
  <si>
    <t>T0760</t>
  </si>
  <si>
    <t>T0770</t>
  </si>
  <si>
    <t>T0780</t>
  </si>
  <si>
    <t>T0790</t>
  </si>
  <si>
    <t>T0800</t>
  </si>
  <si>
    <t>T0810</t>
  </si>
  <si>
    <t>T0820</t>
  </si>
  <si>
    <t>T0840</t>
  </si>
  <si>
    <t>T0850</t>
  </si>
  <si>
    <t>T0860</t>
  </si>
  <si>
    <t>T0870</t>
  </si>
  <si>
    <t>T0880</t>
  </si>
  <si>
    <t>T0890</t>
  </si>
  <si>
    <t>T0900</t>
  </si>
  <si>
    <t>T1050</t>
  </si>
  <si>
    <t>T1150</t>
  </si>
  <si>
    <t>T1250</t>
  </si>
  <si>
    <t>T1310</t>
  </si>
  <si>
    <t>T1320</t>
  </si>
  <si>
    <t>T1330</t>
  </si>
  <si>
    <t>T1500</t>
  </si>
  <si>
    <t>T1550</t>
  </si>
  <si>
    <t>T1800</t>
  </si>
  <si>
    <t>T1900</t>
  </si>
  <si>
    <t>T2050</t>
  </si>
  <si>
    <t>T2200</t>
  </si>
  <si>
    <t>T2700</t>
  </si>
  <si>
    <t>T2900</t>
  </si>
  <si>
    <t>T3000</t>
  </si>
  <si>
    <t>T3010</t>
  </si>
  <si>
    <t>T3050</t>
  </si>
  <si>
    <t>T3100</t>
  </si>
  <si>
    <t>T3200</t>
  </si>
  <si>
    <t>T3510</t>
  </si>
  <si>
    <t>T3800</t>
  </si>
  <si>
    <t>T3810</t>
  </si>
  <si>
    <t>T3820</t>
  </si>
  <si>
    <t>T3830</t>
  </si>
  <si>
    <t>T3900</t>
  </si>
  <si>
    <t>T4400</t>
  </si>
  <si>
    <t>T4500</t>
  </si>
  <si>
    <t>T4600</t>
  </si>
  <si>
    <t>T4800</t>
  </si>
  <si>
    <t>T5050</t>
  </si>
  <si>
    <t>T5060</t>
  </si>
  <si>
    <t>T5100</t>
  </si>
  <si>
    <t>T5130</t>
  </si>
  <si>
    <t>T5200</t>
  </si>
  <si>
    <t>T5300</t>
  </si>
  <si>
    <t>T5310</t>
  </si>
  <si>
    <t>T5400</t>
  </si>
  <si>
    <t>T5500</t>
  </si>
  <si>
    <t>T5600</t>
  </si>
  <si>
    <t>T5700</t>
  </si>
  <si>
    <t>T5800</t>
  </si>
  <si>
    <t>T6000</t>
  </si>
  <si>
    <t>T6100</t>
  </si>
  <si>
    <t>T6500</t>
  </si>
  <si>
    <t>T7050</t>
  </si>
  <si>
    <t>T7200</t>
  </si>
  <si>
    <t>T7300</t>
  </si>
  <si>
    <t>T7400</t>
  </si>
  <si>
    <t>T7410</t>
  </si>
  <si>
    <t>T7420</t>
  </si>
  <si>
    <t>T8000</t>
  </si>
  <si>
    <t>T8010</t>
  </si>
  <si>
    <t>T8020</t>
  </si>
  <si>
    <t>T8030</t>
  </si>
  <si>
    <t>T8040</t>
  </si>
  <si>
    <t>T8050</t>
  </si>
  <si>
    <t>T8080</t>
  </si>
  <si>
    <t>T8090</t>
  </si>
  <si>
    <t>T8110</t>
  </si>
  <si>
    <t>T8120</t>
  </si>
  <si>
    <t>T8130</t>
  </si>
  <si>
    <t>T9050</t>
  </si>
  <si>
    <t>T9060</t>
  </si>
  <si>
    <t>T9550</t>
  </si>
  <si>
    <t>T9900</t>
  </si>
  <si>
    <t>T9990</t>
  </si>
  <si>
    <t>Y4200</t>
  </si>
  <si>
    <t>YG100</t>
  </si>
  <si>
    <t>YGF00</t>
  </si>
  <si>
    <t>YGM00</t>
  </si>
  <si>
    <t>YMD00</t>
  </si>
  <si>
    <t>YMG00</t>
  </si>
  <si>
    <t>YMI00</t>
  </si>
  <si>
    <t>Z0200</t>
  </si>
  <si>
    <t>Z0500</t>
  </si>
  <si>
    <t>Z0650</t>
  </si>
  <si>
    <t>Z1200</t>
  </si>
  <si>
    <t>Z1300</t>
  </si>
  <si>
    <t>Z1400</t>
  </si>
  <si>
    <t>Z1500</t>
  </si>
  <si>
    <t>Z1600</t>
  </si>
  <si>
    <t>Z1700</t>
  </si>
  <si>
    <t>Z1800</t>
  </si>
  <si>
    <t>Z2000</t>
  </si>
  <si>
    <t>Z2100</t>
  </si>
  <si>
    <t>Z2200</t>
  </si>
  <si>
    <t>Z2300</t>
  </si>
  <si>
    <t>Z2500</t>
  </si>
  <si>
    <t>Z2800</t>
  </si>
  <si>
    <t>Z2900</t>
  </si>
  <si>
    <t>Z3200</t>
  </si>
  <si>
    <t>Z3300</t>
  </si>
  <si>
    <t>Z3600</t>
  </si>
  <si>
    <t>Z3700</t>
  </si>
  <si>
    <t>Z3800</t>
  </si>
  <si>
    <t>Z3900</t>
  </si>
  <si>
    <t>Z4000</t>
  </si>
  <si>
    <t>Z4200</t>
  </si>
  <si>
    <t>Z6000</t>
  </si>
  <si>
    <t>Z6050</t>
  </si>
  <si>
    <t>Z7050</t>
  </si>
  <si>
    <t>TC100</t>
  </si>
  <si>
    <t>TD100</t>
  </si>
  <si>
    <t>TA100</t>
  </si>
  <si>
    <t>TA110</t>
  </si>
  <si>
    <t>TA170</t>
  </si>
  <si>
    <t>TA180</t>
  </si>
  <si>
    <t>TA210</t>
  </si>
  <si>
    <t>TA220</t>
  </si>
  <si>
    <t>TA230</t>
  </si>
  <si>
    <t>TA240</t>
  </si>
  <si>
    <t>TA250</t>
  </si>
  <si>
    <t>TA270</t>
  </si>
  <si>
    <t>TA300</t>
  </si>
  <si>
    <t>TA400</t>
  </si>
  <si>
    <t>TA500</t>
  </si>
  <si>
    <t>TA600</t>
  </si>
  <si>
    <t>TA700</t>
  </si>
  <si>
    <t>TB100</t>
  </si>
  <si>
    <t>TE100</t>
  </si>
  <si>
    <t>TF100</t>
  </si>
  <si>
    <t>TG100</t>
  </si>
  <si>
    <t>TH100</t>
  </si>
  <si>
    <t>TI100</t>
  </si>
  <si>
    <t>TK100</t>
  </si>
  <si>
    <t>TK110</t>
  </si>
  <si>
    <t>TK300</t>
  </si>
  <si>
    <t>TK510</t>
  </si>
  <si>
    <t>TK520</t>
  </si>
  <si>
    <t>TK530</t>
  </si>
  <si>
    <t>TK540</t>
  </si>
  <si>
    <t>TK600</t>
  </si>
  <si>
    <t>TK700</t>
  </si>
  <si>
    <t>TK800</t>
  </si>
  <si>
    <t>TK900</t>
  </si>
  <si>
    <t>TL100</t>
  </si>
  <si>
    <t>TM100</t>
  </si>
  <si>
    <t>TN100</t>
  </si>
  <si>
    <t>TO100</t>
  </si>
  <si>
    <t>TP900</t>
  </si>
  <si>
    <t>TQ100</t>
  </si>
  <si>
    <t>TR200</t>
  </si>
  <si>
    <t>TRH00</t>
  </si>
  <si>
    <t>TRL00</t>
  </si>
  <si>
    <t>TRM00</t>
  </si>
  <si>
    <t>TS100</t>
  </si>
  <si>
    <t>TT100</t>
  </si>
  <si>
    <t>TU050</t>
  </si>
  <si>
    <t>TU060</t>
  </si>
  <si>
    <t>TU070</t>
  </si>
  <si>
    <t>TU110</t>
  </si>
  <si>
    <t>TU150</t>
  </si>
  <si>
    <t>TU250</t>
  </si>
  <si>
    <t>TU410</t>
  </si>
  <si>
    <t>TU420</t>
  </si>
  <si>
    <t>TU430</t>
  </si>
  <si>
    <t>TU440</t>
  </si>
  <si>
    <t>TU500</t>
  </si>
  <si>
    <t>TU520</t>
  </si>
  <si>
    <t>TU530</t>
  </si>
  <si>
    <t>TU540</t>
  </si>
  <si>
    <t>TU600</t>
  </si>
  <si>
    <t>TU700</t>
  </si>
  <si>
    <t>TU750</t>
  </si>
  <si>
    <t>TU850</t>
  </si>
  <si>
    <t>TU860</t>
  </si>
  <si>
    <t>TU910</t>
  </si>
  <si>
    <t>TU920</t>
  </si>
  <si>
    <t>TUD00</t>
  </si>
  <si>
    <t>TUE00</t>
  </si>
  <si>
    <t>TUF00</t>
  </si>
  <si>
    <t>TUJ00</t>
  </si>
  <si>
    <t>TUL00</t>
  </si>
  <si>
    <t>TUM00</t>
  </si>
  <si>
    <t>TUP00</t>
  </si>
  <si>
    <t>TUQ00</t>
  </si>
  <si>
    <t>TUT00</t>
  </si>
  <si>
    <t>TV100</t>
  </si>
  <si>
    <t>TV400</t>
  </si>
  <si>
    <t>TV600</t>
  </si>
  <si>
    <t>TV800</t>
  </si>
  <si>
    <t>TVE00</t>
  </si>
  <si>
    <t>TW100</t>
  </si>
  <si>
    <t>TX100</t>
  </si>
  <si>
    <t>TY100</t>
  </si>
  <si>
    <t>TZ100</t>
  </si>
  <si>
    <t>TZ110</t>
  </si>
  <si>
    <t>TZ130</t>
  </si>
  <si>
    <t>TZ200</t>
  </si>
  <si>
    <t>TZ700</t>
  </si>
  <si>
    <t>TZ990</t>
  </si>
  <si>
    <t>TZA00</t>
  </si>
  <si>
    <t>TZD00</t>
  </si>
  <si>
    <t>TZE00</t>
  </si>
  <si>
    <t>TZG00</t>
  </si>
  <si>
    <t>TZH00</t>
  </si>
  <si>
    <t>TZL00</t>
  </si>
  <si>
    <t>TZM00</t>
  </si>
  <si>
    <t>TZN00</t>
  </si>
  <si>
    <t>TZQ00</t>
  </si>
  <si>
    <t>TZU00</t>
  </si>
  <si>
    <t>TZV00</t>
  </si>
  <si>
    <t>Y2400</t>
  </si>
  <si>
    <t>YGI00</t>
  </si>
  <si>
    <t>YGK00</t>
  </si>
  <si>
    <t>YGT00</t>
  </si>
  <si>
    <t>YMP00</t>
  </si>
  <si>
    <t>Z4100</t>
  </si>
  <si>
    <t>Z4400</t>
  </si>
  <si>
    <t>Z4750</t>
  </si>
  <si>
    <t>AGFT0</t>
  </si>
  <si>
    <t>U0100</t>
  </si>
  <si>
    <t>UG100</t>
  </si>
  <si>
    <t>UGM10</t>
  </si>
  <si>
    <t>UP100</t>
  </si>
  <si>
    <t>UQ100</t>
  </si>
  <si>
    <t>UR100</t>
  </si>
  <si>
    <t>US100</t>
  </si>
  <si>
    <t>UT100</t>
  </si>
  <si>
    <t>UU100</t>
  </si>
  <si>
    <t>UUM10</t>
  </si>
  <si>
    <t>UUP00</t>
  </si>
  <si>
    <t>UUR00</t>
  </si>
  <si>
    <t>UUS10</t>
  </si>
  <si>
    <t>UUT10</t>
  </si>
  <si>
    <t>UUU10</t>
  </si>
  <si>
    <t>UV100</t>
  </si>
  <si>
    <t>UW100</t>
  </si>
  <si>
    <t>UWR00</t>
  </si>
  <si>
    <t>UWZ10</t>
  </si>
  <si>
    <t>UY100</t>
  </si>
  <si>
    <t>UY200</t>
  </si>
  <si>
    <t>UY300</t>
  </si>
  <si>
    <t>UY400</t>
  </si>
  <si>
    <t>UY500</t>
  </si>
  <si>
    <t>UY600</t>
  </si>
  <si>
    <t>UY990</t>
  </si>
  <si>
    <t>UZ300</t>
  </si>
  <si>
    <t>UZ500</t>
  </si>
  <si>
    <t>UZ600</t>
  </si>
  <si>
    <t>UZB00</t>
  </si>
  <si>
    <t>UZD00</t>
  </si>
  <si>
    <t>UZE00</t>
  </si>
  <si>
    <t>V0100</t>
  </si>
  <si>
    <t>X0100</t>
  </si>
  <si>
    <t>X0410</t>
  </si>
  <si>
    <t>X0420</t>
  </si>
  <si>
    <t>X0430</t>
  </si>
  <si>
    <t>X0440</t>
  </si>
  <si>
    <t>X0510</t>
  </si>
  <si>
    <t>X0520</t>
  </si>
  <si>
    <t>X0700</t>
  </si>
  <si>
    <t>X1100</t>
  </si>
  <si>
    <t>X1500</t>
  </si>
  <si>
    <t>X1600</t>
  </si>
  <si>
    <t>X1700</t>
  </si>
  <si>
    <t>X2100</t>
  </si>
  <si>
    <t>X2110</t>
  </si>
  <si>
    <t>X2200</t>
  </si>
  <si>
    <t>X2400</t>
  </si>
  <si>
    <t>X3400</t>
  </si>
  <si>
    <t>X3900</t>
  </si>
  <si>
    <t>X5300</t>
  </si>
  <si>
    <t>X5600</t>
  </si>
  <si>
    <t>X6100</t>
  </si>
  <si>
    <t>X6200</t>
  </si>
  <si>
    <t>X6250</t>
  </si>
  <si>
    <t>X7000</t>
  </si>
  <si>
    <t>X7010</t>
  </si>
  <si>
    <t>X7020</t>
  </si>
  <si>
    <t>X7030</t>
  </si>
  <si>
    <t>X7040</t>
  </si>
  <si>
    <t>X7050</t>
  </si>
  <si>
    <t>X7060</t>
  </si>
  <si>
    <t>X7070</t>
  </si>
  <si>
    <t>X8000</t>
  </si>
  <si>
    <t>X8010</t>
  </si>
  <si>
    <t>X8020</t>
  </si>
  <si>
    <t>XO430</t>
  </si>
  <si>
    <t>XO440</t>
  </si>
  <si>
    <t>YGQ00</t>
  </si>
  <si>
    <t>YGU00</t>
  </si>
  <si>
    <t>YMK00</t>
  </si>
  <si>
    <t>YMM00</t>
  </si>
  <si>
    <t>Z4800</t>
  </si>
  <si>
    <t>V0200</t>
  </si>
  <si>
    <t>V0410</t>
  </si>
  <si>
    <t>V0700</t>
  </si>
  <si>
    <t>V1600</t>
  </si>
  <si>
    <t>V1700</t>
  </si>
  <si>
    <t>V1710</t>
  </si>
  <si>
    <t>V1720</t>
  </si>
  <si>
    <t>V2500</t>
  </si>
  <si>
    <t>V2510</t>
  </si>
  <si>
    <t>V3000</t>
  </si>
  <si>
    <t>V3010</t>
  </si>
  <si>
    <t>V3050</t>
  </si>
  <si>
    <t>V3100</t>
  </si>
  <si>
    <t>YGP00</t>
  </si>
  <si>
    <t>YML00</t>
  </si>
  <si>
    <t>Z4900</t>
  </si>
  <si>
    <t>ZP300</t>
  </si>
  <si>
    <t>ZP420</t>
  </si>
  <si>
    <t>AGF10</t>
  </si>
  <si>
    <t>AGF50</t>
  </si>
  <si>
    <t>YG800</t>
  </si>
  <si>
    <t>YGS00</t>
  </si>
  <si>
    <t>YGX00</t>
  </si>
  <si>
    <t>YMN00</t>
  </si>
  <si>
    <t>Z5000</t>
  </si>
  <si>
    <t>ZJ010</t>
  </si>
  <si>
    <t>ZJ020</t>
  </si>
  <si>
    <t>ZJ050</t>
  </si>
  <si>
    <t>ZJ060</t>
  </si>
  <si>
    <t>ZJ090</t>
  </si>
  <si>
    <t>ZJ100</t>
  </si>
  <si>
    <t>ZJ150</t>
  </si>
  <si>
    <t>ZJ250</t>
  </si>
  <si>
    <t>ZJ400</t>
  </si>
  <si>
    <t>ZJ410</t>
  </si>
  <si>
    <t>ZJ420</t>
  </si>
  <si>
    <t>ZJ500</t>
  </si>
  <si>
    <t>ZJ510</t>
  </si>
  <si>
    <t>ZJ520</t>
  </si>
  <si>
    <t>ZJ530</t>
  </si>
  <si>
    <t>ZJ550</t>
  </si>
  <si>
    <t>ZJ800</t>
  </si>
  <si>
    <t>ZJ830</t>
  </si>
  <si>
    <t>ZJ910</t>
  </si>
  <si>
    <t>ZJ920</t>
  </si>
  <si>
    <t>ZJH00</t>
  </si>
  <si>
    <t>ZJL00</t>
  </si>
  <si>
    <t>ZJP00</t>
  </si>
  <si>
    <t>ZJQ00</t>
  </si>
  <si>
    <t>YGC00</t>
  </si>
  <si>
    <t>YGL00</t>
  </si>
  <si>
    <t>YGV00</t>
  </si>
  <si>
    <t>YMQ00</t>
  </si>
  <si>
    <t>Z5100</t>
  </si>
  <si>
    <t>ZM100</t>
  </si>
  <si>
    <t>ZM150</t>
  </si>
  <si>
    <t>ZM200</t>
  </si>
  <si>
    <t>ZM500</t>
  </si>
  <si>
    <t>ZM700</t>
  </si>
  <si>
    <t>ZM800</t>
  </si>
  <si>
    <t>ZM900</t>
  </si>
  <si>
    <t>ZMA00</t>
  </si>
  <si>
    <t>ZMC00</t>
  </si>
  <si>
    <t>ZN100</t>
  </si>
  <si>
    <t>ZN200</t>
  </si>
  <si>
    <t>ZN300</t>
  </si>
  <si>
    <t>ZN400</t>
  </si>
  <si>
    <t>ZO100</t>
  </si>
  <si>
    <t>ZP100</t>
  </si>
  <si>
    <t>ZP200</t>
  </si>
  <si>
    <t>ZP400</t>
  </si>
  <si>
    <t>ZP410</t>
  </si>
  <si>
    <t>ZP430</t>
  </si>
  <si>
    <t>ZP440</t>
  </si>
  <si>
    <t>ZP450</t>
  </si>
  <si>
    <t>ZP500</t>
  </si>
  <si>
    <t>ZP600</t>
  </si>
  <si>
    <t>ZP700</t>
  </si>
  <si>
    <t>ZP800</t>
  </si>
  <si>
    <t>ZP990</t>
  </si>
  <si>
    <t>ABC00</t>
  </si>
  <si>
    <t>WR100</t>
  </si>
  <si>
    <t>Y0100</t>
  </si>
  <si>
    <t>Y0410</t>
  </si>
  <si>
    <t>Y0500</t>
  </si>
  <si>
    <t>Y0510</t>
  </si>
  <si>
    <t>Y0600</t>
  </si>
  <si>
    <t>Y0700</t>
  </si>
  <si>
    <t>Y1300</t>
  </si>
  <si>
    <t>Y1400</t>
  </si>
  <si>
    <t>Y1650</t>
  </si>
  <si>
    <t>Y1750</t>
  </si>
  <si>
    <t>Y1900</t>
  </si>
  <si>
    <t>Y2100</t>
  </si>
  <si>
    <t>Y2500</t>
  </si>
  <si>
    <t>Y2600</t>
  </si>
  <si>
    <t>Y2700</t>
  </si>
  <si>
    <t>Y2750</t>
  </si>
  <si>
    <t>Y2800</t>
  </si>
  <si>
    <t>Y2900</t>
  </si>
  <si>
    <t>Y3200</t>
  </si>
  <si>
    <t>Y3400</t>
  </si>
  <si>
    <t>Y3800</t>
  </si>
  <si>
    <t>Y3810</t>
  </si>
  <si>
    <t>Y3900</t>
  </si>
  <si>
    <t>Y4210</t>
  </si>
  <si>
    <t>Y5000</t>
  </si>
  <si>
    <t>Y5050</t>
  </si>
  <si>
    <t>Y5100</t>
  </si>
  <si>
    <t>Y5150</t>
  </si>
  <si>
    <t>Y5200</t>
  </si>
  <si>
    <t>Y5250</t>
  </si>
  <si>
    <t>Y9950</t>
  </si>
  <si>
    <t>YA100</t>
  </si>
  <si>
    <t>YAR00</t>
  </si>
  <si>
    <t>YG300</t>
  </si>
  <si>
    <t>YGN00</t>
  </si>
  <si>
    <t>YM300</t>
  </si>
  <si>
    <t>YMJ00</t>
  </si>
  <si>
    <t>Z0750</t>
  </si>
  <si>
    <t>Z0850</t>
  </si>
  <si>
    <t>Z1650</t>
  </si>
  <si>
    <t>Z5050</t>
  </si>
  <si>
    <t>Z5200</t>
  </si>
  <si>
    <t>ZC100</t>
  </si>
  <si>
    <t>ZCM00</t>
  </si>
  <si>
    <t>S756</t>
  </si>
  <si>
    <t>S570</t>
  </si>
  <si>
    <t>1ZBR0</t>
  </si>
  <si>
    <t>AKC00</t>
  </si>
  <si>
    <t>EM000</t>
  </si>
  <si>
    <t>EMR00</t>
  </si>
  <si>
    <t>Q1R00</t>
  </si>
  <si>
    <t>S0000</t>
  </si>
  <si>
    <t>S0R00</t>
  </si>
  <si>
    <t>T0000</t>
  </si>
  <si>
    <t>T0R00</t>
  </si>
  <si>
    <t>TA000</t>
  </si>
  <si>
    <t>TAR00</t>
  </si>
  <si>
    <t>TB000</t>
  </si>
  <si>
    <t>TBR00</t>
  </si>
  <si>
    <t>TC000</t>
  </si>
  <si>
    <t>TCR00</t>
  </si>
  <si>
    <t>TD000</t>
  </si>
  <si>
    <t>TDR00</t>
  </si>
  <si>
    <t>TE000</t>
  </si>
  <si>
    <t>TER00</t>
  </si>
  <si>
    <t>TF000</t>
  </si>
  <si>
    <t>TFR00</t>
  </si>
  <si>
    <t>TG000</t>
  </si>
  <si>
    <t>TGR00</t>
  </si>
  <si>
    <t>TH000</t>
  </si>
  <si>
    <t>THR00</t>
  </si>
  <si>
    <t>TI000</t>
  </si>
  <si>
    <t>TK000</t>
  </si>
  <si>
    <t>TKR00</t>
  </si>
  <si>
    <t>TL000</t>
  </si>
  <si>
    <t>TLR00</t>
  </si>
  <si>
    <t>TM000</t>
  </si>
  <si>
    <t>TMR00</t>
  </si>
  <si>
    <t>TN000</t>
  </si>
  <si>
    <t>TNR00</t>
  </si>
  <si>
    <t>TO000</t>
  </si>
  <si>
    <t>TOR00</t>
  </si>
  <si>
    <t>TP000</t>
  </si>
  <si>
    <t>TPR00</t>
  </si>
  <si>
    <t>TQ000</t>
  </si>
  <si>
    <t>TQR00</t>
  </si>
  <si>
    <t>TR000</t>
  </si>
  <si>
    <t>TRR00</t>
  </si>
  <si>
    <t>TS000</t>
  </si>
  <si>
    <t>TSR00</t>
  </si>
  <si>
    <t>TT000</t>
  </si>
  <si>
    <t>TTR00</t>
  </si>
  <si>
    <t>TU000</t>
  </si>
  <si>
    <t>TUR00</t>
  </si>
  <si>
    <t>TV000</t>
  </si>
  <si>
    <t>TVR00</t>
  </si>
  <si>
    <t>TW000</t>
  </si>
  <si>
    <t>TWR00</t>
  </si>
  <si>
    <t>TX000</t>
  </si>
  <si>
    <t>TXR00</t>
  </si>
  <si>
    <t>TY000</t>
  </si>
  <si>
    <t>TYR00</t>
  </si>
  <si>
    <t>TZ000</t>
  </si>
  <si>
    <t>TZR00</t>
  </si>
  <si>
    <t>U0000</t>
  </si>
  <si>
    <t>U0R00</t>
  </si>
  <si>
    <t>UG000</t>
  </si>
  <si>
    <t>UGM00</t>
  </si>
  <si>
    <t>UP000</t>
  </si>
  <si>
    <t>UPR00</t>
  </si>
  <si>
    <t>UQ000</t>
  </si>
  <si>
    <t>UR000</t>
  </si>
  <si>
    <t>US000</t>
  </si>
  <si>
    <t>UT000</t>
  </si>
  <si>
    <t>UU000</t>
  </si>
  <si>
    <t>UU0R0</t>
  </si>
  <si>
    <t>UUM00</t>
  </si>
  <si>
    <t>UUS00</t>
  </si>
  <si>
    <t>UUT00</t>
  </si>
  <si>
    <t>UUU00</t>
  </si>
  <si>
    <t>UUUR0</t>
  </si>
  <si>
    <t>UV000</t>
  </si>
  <si>
    <t>UVR00</t>
  </si>
  <si>
    <t>UW000</t>
  </si>
  <si>
    <t>UWZ00</t>
  </si>
  <si>
    <t>UX000</t>
  </si>
  <si>
    <t>UXR00</t>
  </si>
  <si>
    <t>UY000</t>
  </si>
  <si>
    <t>UYR00</t>
  </si>
  <si>
    <t>UZ000</t>
  </si>
  <si>
    <t>UZR00</t>
  </si>
  <si>
    <t>V0000</t>
  </si>
  <si>
    <t>VOR00</t>
  </si>
  <si>
    <t>W0R00</t>
  </si>
  <si>
    <t>WE000</t>
  </si>
  <si>
    <t>WER00</t>
  </si>
  <si>
    <t>WF000</t>
  </si>
  <si>
    <t>WFR00</t>
  </si>
  <si>
    <t>WG000</t>
  </si>
  <si>
    <t>WOR00</t>
  </si>
  <si>
    <t>WR000</t>
  </si>
  <si>
    <t>WRR00</t>
  </si>
  <si>
    <t>WS000</t>
  </si>
  <si>
    <t>X0000</t>
  </si>
  <si>
    <t>XC000</t>
  </si>
  <si>
    <t>XD000</t>
  </si>
  <si>
    <t>XE000</t>
  </si>
  <si>
    <t>XF000</t>
  </si>
  <si>
    <t>XG000</t>
  </si>
  <si>
    <t>XM000</t>
  </si>
  <si>
    <t>Y0000</t>
  </si>
  <si>
    <t>Y0R00</t>
  </si>
  <si>
    <t>YA000</t>
  </si>
  <si>
    <t>YG000</t>
  </si>
  <si>
    <t>YG990</t>
  </si>
  <si>
    <t>YGR00</t>
  </si>
  <si>
    <t>YM000</t>
  </si>
  <si>
    <t>YM990</t>
  </si>
  <si>
    <t>YMR00</t>
  </si>
  <si>
    <t>YMZ00</t>
  </si>
  <si>
    <t>YR000</t>
  </si>
  <si>
    <t>YZ000</t>
  </si>
  <si>
    <t>Z0000</t>
  </si>
  <si>
    <t>Z0610</t>
  </si>
  <si>
    <t>Z0C00</t>
  </si>
  <si>
    <t>Z0R00</t>
  </si>
  <si>
    <t>Z2700</t>
  </si>
  <si>
    <t>Z4300</t>
  </si>
  <si>
    <t>Z8000</t>
  </si>
  <si>
    <t>Z9910</t>
  </si>
  <si>
    <t>ZB000</t>
  </si>
  <si>
    <t>ZB0R0</t>
  </si>
  <si>
    <t>ZBB00</t>
  </si>
  <si>
    <t>ZBBR0</t>
  </si>
  <si>
    <t>ZBC00</t>
  </si>
  <si>
    <t>ZBD00</t>
  </si>
  <si>
    <t>ZBDR0</t>
  </si>
  <si>
    <t>ZBE00</t>
  </si>
  <si>
    <t>ZBER0</t>
  </si>
  <si>
    <t>ZBF00</t>
  </si>
  <si>
    <t>ZBFR0</t>
  </si>
  <si>
    <t>ZBG00</t>
  </si>
  <si>
    <t>ZBI00</t>
  </si>
  <si>
    <t>ZBIR0</t>
  </si>
  <si>
    <t>ZBJ00</t>
  </si>
  <si>
    <t>ZBJR0</t>
  </si>
  <si>
    <t>ZBK00</t>
  </si>
  <si>
    <t>ZBKR0</t>
  </si>
  <si>
    <t>ZBL00</t>
  </si>
  <si>
    <t>ZBLR0</t>
  </si>
  <si>
    <t>ZBM00</t>
  </si>
  <si>
    <t>ZBMR0</t>
  </si>
  <si>
    <t>ZBN00</t>
  </si>
  <si>
    <t>ZBO00</t>
  </si>
  <si>
    <t>ZBOR0</t>
  </si>
  <si>
    <t>ZBP00</t>
  </si>
  <si>
    <t>ZBQ00</t>
  </si>
  <si>
    <t>ZBRR0</t>
  </si>
  <si>
    <t>ZBS00</t>
  </si>
  <si>
    <t>ZBT00</t>
  </si>
  <si>
    <t>ZBU00</t>
  </si>
  <si>
    <t>ZBUR0</t>
  </si>
  <si>
    <t>ZBV00</t>
  </si>
  <si>
    <t>ZBVR0</t>
  </si>
  <si>
    <t>ZBW00</t>
  </si>
  <si>
    <t>ZBWR0</t>
  </si>
  <si>
    <t>ZBX00</t>
  </si>
  <si>
    <t>ZBXR0</t>
  </si>
  <si>
    <t>ZC000</t>
  </si>
  <si>
    <t>ZCH00</t>
  </si>
  <si>
    <t>ZCJ00</t>
  </si>
  <si>
    <t>ZCJR0</t>
  </si>
  <si>
    <t>ZCK00</t>
  </si>
  <si>
    <t>ZCKR0</t>
  </si>
  <si>
    <t>ZCMR0</t>
  </si>
  <si>
    <t>ZCR00</t>
  </si>
  <si>
    <t>ZD000</t>
  </si>
  <si>
    <t>ZDB00</t>
  </si>
  <si>
    <t>ZDC00</t>
  </si>
  <si>
    <t>ZDR00</t>
  </si>
  <si>
    <t>ZE000</t>
  </si>
  <si>
    <t>ZER00</t>
  </si>
  <si>
    <t>ZF000</t>
  </si>
  <si>
    <t>ZFR00</t>
  </si>
  <si>
    <t>ZG000</t>
  </si>
  <si>
    <t>ZGHR0</t>
  </si>
  <si>
    <t>ZGR00</t>
  </si>
  <si>
    <t>ZH000</t>
  </si>
  <si>
    <t>ZHR00</t>
  </si>
  <si>
    <t>ZJ000</t>
  </si>
  <si>
    <t>ZJR00</t>
  </si>
  <si>
    <t>ZM000</t>
  </si>
  <si>
    <t>ZMR00</t>
  </si>
  <si>
    <t>ZN000</t>
  </si>
  <si>
    <t>ZNR00</t>
  </si>
  <si>
    <t>ZO000</t>
  </si>
  <si>
    <t>ZOR00</t>
  </si>
  <si>
    <t>ZP000</t>
  </si>
  <si>
    <t>ZPR00</t>
  </si>
  <si>
    <t>ZX000</t>
  </si>
  <si>
    <t>ZXR00</t>
  </si>
  <si>
    <t>ZY000</t>
  </si>
  <si>
    <t>ZYR00</t>
  </si>
  <si>
    <t>ZZ000</t>
  </si>
  <si>
    <t>ZZR00</t>
  </si>
  <si>
    <t>100GE</t>
  </si>
  <si>
    <t>2ZBR0</t>
  </si>
  <si>
    <t>Beginning Balance For Form 78</t>
  </si>
  <si>
    <t>Agency Adjustments</t>
  </si>
  <si>
    <t xml:space="preserve">Additional FY16 AR / Non-Revenue Adj. </t>
  </si>
  <si>
    <t>Adjustments</t>
  </si>
  <si>
    <t>Sum of Amount</t>
  </si>
  <si>
    <t>10000</t>
  </si>
  <si>
    <t>decrease ending A/R</t>
  </si>
  <si>
    <t>increase ending A/R</t>
  </si>
  <si>
    <t>51200</t>
  </si>
  <si>
    <t>10100</t>
  </si>
  <si>
    <t xml:space="preserve">Decrease ending A/R </t>
  </si>
  <si>
    <t>Decrease Ending A/R</t>
  </si>
  <si>
    <t>36300</t>
  </si>
  <si>
    <t xml:space="preserve">FY16 Additional A/R Non-Revenue </t>
  </si>
  <si>
    <t>not on system because non-revenue earning appr or other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</si>
</sst>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2" borderId="0" xfId="1"/>
    <xf numFmtId="164" fontId="2" fillId="2" borderId="0" xfId="1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07"/>
  <sheetViews>
    <sheetView tabSelected="1" workbookViewId="0">
      <selection activeCell="I1399" sqref="I1399"/>
    </sheetView>
  </sheetViews>
  <sheetFormatPr defaultRowHeight="15" x14ac:dyDescent="0.25"/>
  <cols>
    <col min="1" max="1" width="15.140625" bestFit="1" customWidth="1"/>
    <col min="2" max="2" width="5.42578125" bestFit="1" customWidth="1"/>
    <col min="3" max="3" width="6" bestFit="1" customWidth="1"/>
    <col min="4" max="4" width="13.5703125" bestFit="1" customWidth="1"/>
    <col min="5" max="5" width="18.28515625" bestFit="1" customWidth="1"/>
    <col min="6" max="6" width="17.28515625" bestFit="1" customWidth="1"/>
    <col min="7" max="7" width="16.7109375" bestFit="1" customWidth="1"/>
    <col min="8" max="8" width="39.140625" bestFit="1" customWidth="1"/>
    <col min="9" max="9" width="21.7109375" style="1" bestFit="1" customWidth="1"/>
    <col min="10" max="10" width="19.7109375" bestFit="1" customWidth="1"/>
    <col min="11" max="11" width="17.5703125" customWidth="1"/>
    <col min="12" max="12" width="30.7109375" bestFit="1" customWidth="1"/>
    <col min="13" max="13" width="8.42578125" bestFit="1" customWidth="1"/>
    <col min="14" max="14" width="7.28515625" bestFit="1" customWidth="1"/>
    <col min="15" max="15" width="11.85546875" bestFit="1" customWidth="1"/>
    <col min="16" max="16" width="10" bestFit="1" customWidth="1"/>
    <col min="17" max="17" width="12.7109375" bestFit="1" customWidth="1"/>
    <col min="18" max="18" width="8.85546875" bestFit="1" customWidth="1"/>
    <col min="19" max="19" width="13.5703125" bestFit="1" customWidth="1"/>
    <col min="20" max="20" width="17.5703125" bestFit="1" customWidth="1"/>
  </cols>
  <sheetData>
    <row r="1" spans="1:20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x14ac:dyDescent="0.25">
      <c r="A2" t="s">
        <v>871</v>
      </c>
      <c r="B2" t="s">
        <v>1</v>
      </c>
      <c r="C2" t="s">
        <v>2</v>
      </c>
      <c r="D2" t="s">
        <v>3</v>
      </c>
      <c r="E2" s="1" t="s">
        <v>4</v>
      </c>
      <c r="F2" s="1" t="s">
        <v>5</v>
      </c>
      <c r="G2" s="1" t="s">
        <v>6</v>
      </c>
      <c r="H2" s="1" t="s">
        <v>1741</v>
      </c>
      <c r="I2" s="1" t="s">
        <v>1740</v>
      </c>
      <c r="J2" s="1" t="s">
        <v>7</v>
      </c>
      <c r="K2" s="1" t="s">
        <v>870</v>
      </c>
      <c r="L2" s="1" t="s">
        <v>1739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</row>
    <row r="3" spans="1:20" x14ac:dyDescent="0.25">
      <c r="A3" t="str">
        <f>B3&amp;C3&amp;D3</f>
        <v>S1001150012500</v>
      </c>
      <c r="B3" t="s">
        <v>15</v>
      </c>
      <c r="C3" t="s">
        <v>16</v>
      </c>
      <c r="D3" t="s">
        <v>17</v>
      </c>
      <c r="E3" s="1">
        <v>-149028.10999999999</v>
      </c>
      <c r="F3" s="1">
        <v>0</v>
      </c>
      <c r="G3" s="1">
        <v>0</v>
      </c>
      <c r="H3" s="1"/>
      <c r="J3" s="1">
        <f>-E3-F3+G3+H3</f>
        <v>149028.10999999999</v>
      </c>
      <c r="K3" s="1">
        <f>IFERROR(VLOOKUP(A3,'Ending FY2016'!$A:$E,5,FALSE),"0")+H3</f>
        <v>149035.06999999998</v>
      </c>
      <c r="L3" s="1">
        <f>IF(J3-K3&lt;-10,K3+I3,IF(J3-K3&gt;10,K3+I3,J3+I3))</f>
        <v>149028.10999999999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  <c r="S3" t="s">
        <v>24</v>
      </c>
      <c r="T3" s="1"/>
    </row>
    <row r="4" spans="1:20" x14ac:dyDescent="0.25">
      <c r="A4" t="str">
        <f t="shared" ref="A4:A67" si="0">B4&amp;C4&amp;D4</f>
        <v>S1001150012900</v>
      </c>
      <c r="B4" t="s">
        <v>15</v>
      </c>
      <c r="C4" t="s">
        <v>16</v>
      </c>
      <c r="D4" t="s">
        <v>25</v>
      </c>
      <c r="E4" s="1">
        <v>-7183361.2800000003</v>
      </c>
      <c r="F4" s="1">
        <v>471588</v>
      </c>
      <c r="G4" s="1">
        <v>0</v>
      </c>
      <c r="H4" s="1"/>
      <c r="J4" s="1">
        <f t="shared" ref="J4:J67" si="1">-E4-F4+G4+H4</f>
        <v>6711773.2800000003</v>
      </c>
      <c r="K4" s="1">
        <f>IFERROR(VLOOKUP(A4,'Ending FY2016'!$A:$E,5,FALSE),"0")+H4</f>
        <v>6712039.46</v>
      </c>
      <c r="L4" s="1">
        <f t="shared" ref="L4:L67" si="2">IF(J4-K4&lt;-10,K4+I4,IF(J4-K4&gt;10,K4+I4,J4+I4))</f>
        <v>6712039.46</v>
      </c>
      <c r="M4" t="s">
        <v>18</v>
      </c>
      <c r="N4" t="s">
        <v>26</v>
      </c>
      <c r="O4" t="s">
        <v>20</v>
      </c>
      <c r="P4" t="s">
        <v>21</v>
      </c>
      <c r="Q4" t="s">
        <v>22</v>
      </c>
      <c r="R4" t="s">
        <v>23</v>
      </c>
      <c r="S4" t="s">
        <v>24</v>
      </c>
      <c r="T4" s="1"/>
    </row>
    <row r="5" spans="1:20" x14ac:dyDescent="0.25">
      <c r="A5" t="str">
        <f t="shared" si="0"/>
        <v>S1001150013100</v>
      </c>
      <c r="B5" t="s">
        <v>15</v>
      </c>
      <c r="C5" t="s">
        <v>16</v>
      </c>
      <c r="D5" t="s">
        <v>27</v>
      </c>
      <c r="E5" s="1">
        <v>-150439.04999999999</v>
      </c>
      <c r="F5" s="1">
        <v>0</v>
      </c>
      <c r="G5" s="1">
        <v>0</v>
      </c>
      <c r="H5" s="1"/>
      <c r="J5" s="1">
        <f t="shared" si="1"/>
        <v>150439.04999999999</v>
      </c>
      <c r="K5" s="1">
        <f>IFERROR(VLOOKUP(A5,'Ending FY2016'!$A:$E,5,FALSE),"0")+H5</f>
        <v>150447.20000000001</v>
      </c>
      <c r="L5" s="1">
        <f t="shared" si="2"/>
        <v>150439.04999999999</v>
      </c>
      <c r="M5" t="s">
        <v>18</v>
      </c>
      <c r="N5" t="s">
        <v>28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s="1"/>
    </row>
    <row r="6" spans="1:20" x14ac:dyDescent="0.25">
      <c r="A6" t="str">
        <f t="shared" si="0"/>
        <v>S1001150013400</v>
      </c>
      <c r="B6" t="s">
        <v>15</v>
      </c>
      <c r="C6" t="s">
        <v>16</v>
      </c>
      <c r="D6" t="s">
        <v>29</v>
      </c>
      <c r="E6" s="1">
        <v>-2193917.14</v>
      </c>
      <c r="F6" s="1">
        <v>23300</v>
      </c>
      <c r="G6" s="1">
        <v>0</v>
      </c>
      <c r="H6" s="1"/>
      <c r="J6" s="1">
        <f t="shared" si="1"/>
        <v>2170617.14</v>
      </c>
      <c r="K6" s="1">
        <f>IFERROR(VLOOKUP(A6,'Ending FY2016'!$A:$E,5,FALSE),"0")+H6</f>
        <v>2170627.7500000005</v>
      </c>
      <c r="L6" s="1">
        <f t="shared" si="2"/>
        <v>2170627.7500000005</v>
      </c>
      <c r="M6" t="s">
        <v>18</v>
      </c>
      <c r="N6" t="s">
        <v>30</v>
      </c>
      <c r="O6" t="s">
        <v>20</v>
      </c>
      <c r="P6" t="s">
        <v>21</v>
      </c>
      <c r="Q6" t="s">
        <v>22</v>
      </c>
      <c r="R6" t="s">
        <v>23</v>
      </c>
      <c r="S6" t="s">
        <v>24</v>
      </c>
      <c r="T6" s="1"/>
    </row>
    <row r="7" spans="1:20" x14ac:dyDescent="0.25">
      <c r="A7" t="str">
        <f t="shared" si="0"/>
        <v>S1001150013500</v>
      </c>
      <c r="B7" t="s">
        <v>15</v>
      </c>
      <c r="C7" t="s">
        <v>16</v>
      </c>
      <c r="D7" t="s">
        <v>31</v>
      </c>
      <c r="E7" s="1">
        <v>-299175.62</v>
      </c>
      <c r="F7" s="1">
        <v>0</v>
      </c>
      <c r="G7" s="1">
        <v>0</v>
      </c>
      <c r="H7" s="1"/>
      <c r="J7" s="1">
        <f t="shared" si="1"/>
        <v>299175.62</v>
      </c>
      <c r="K7" s="1">
        <f>IFERROR(VLOOKUP(A7,'Ending FY2016'!$A:$E,5,FALSE),"0")+H7</f>
        <v>299185.15000000002</v>
      </c>
      <c r="L7" s="1">
        <f t="shared" si="2"/>
        <v>299175.62</v>
      </c>
      <c r="M7" t="s">
        <v>18</v>
      </c>
      <c r="N7" t="s">
        <v>32</v>
      </c>
      <c r="O7" t="s">
        <v>20</v>
      </c>
      <c r="P7" t="s">
        <v>21</v>
      </c>
      <c r="Q7" t="s">
        <v>22</v>
      </c>
      <c r="R7" t="s">
        <v>23</v>
      </c>
      <c r="S7" t="s">
        <v>24</v>
      </c>
      <c r="T7" s="1"/>
    </row>
    <row r="8" spans="1:20" x14ac:dyDescent="0.25">
      <c r="A8" t="str">
        <f t="shared" si="0"/>
        <v>S1001150013700</v>
      </c>
      <c r="B8" t="s">
        <v>15</v>
      </c>
      <c r="C8" t="s">
        <v>16</v>
      </c>
      <c r="D8" t="s">
        <v>33</v>
      </c>
      <c r="E8" s="1">
        <v>-327423.65000000002</v>
      </c>
      <c r="F8" s="1">
        <v>0</v>
      </c>
      <c r="G8" s="1">
        <v>0</v>
      </c>
      <c r="H8" s="1"/>
      <c r="J8" s="1">
        <f t="shared" si="1"/>
        <v>327423.65000000002</v>
      </c>
      <c r="K8" s="1">
        <f>IFERROR(VLOOKUP(A8,'Ending FY2016'!$A:$E,5,FALSE),"0")+H8</f>
        <v>327431.85000000003</v>
      </c>
      <c r="L8" s="1">
        <f t="shared" si="2"/>
        <v>327423.65000000002</v>
      </c>
      <c r="M8" t="s">
        <v>18</v>
      </c>
      <c r="N8" t="s">
        <v>34</v>
      </c>
      <c r="O8" t="s">
        <v>20</v>
      </c>
      <c r="P8" t="s">
        <v>21</v>
      </c>
      <c r="Q8" t="s">
        <v>22</v>
      </c>
      <c r="R8" t="s">
        <v>23</v>
      </c>
      <c r="S8" t="s">
        <v>24</v>
      </c>
      <c r="T8" s="1"/>
    </row>
    <row r="9" spans="1:20" x14ac:dyDescent="0.25">
      <c r="A9" t="str">
        <f t="shared" si="0"/>
        <v>S1001150033900</v>
      </c>
      <c r="B9" t="s">
        <v>15</v>
      </c>
      <c r="C9" t="s">
        <v>16</v>
      </c>
      <c r="D9" t="s">
        <v>35</v>
      </c>
      <c r="E9" s="1">
        <v>-40826.559999999998</v>
      </c>
      <c r="F9" s="1">
        <v>0</v>
      </c>
      <c r="G9" s="1">
        <v>0</v>
      </c>
      <c r="H9" s="1"/>
      <c r="J9" s="1">
        <f t="shared" si="1"/>
        <v>40826.559999999998</v>
      </c>
      <c r="K9" s="1">
        <f>IFERROR(VLOOKUP(A9,'Ending FY2016'!$A:$E,5,FALSE),"0")+H9</f>
        <v>40834.939999999988</v>
      </c>
      <c r="L9" s="1">
        <f t="shared" si="2"/>
        <v>40826.559999999998</v>
      </c>
      <c r="M9" t="s">
        <v>36</v>
      </c>
      <c r="N9" t="s">
        <v>37</v>
      </c>
      <c r="O9" t="s">
        <v>20</v>
      </c>
      <c r="P9" t="s">
        <v>21</v>
      </c>
      <c r="Q9" t="s">
        <v>22</v>
      </c>
      <c r="R9" t="s">
        <v>23</v>
      </c>
      <c r="S9" t="s">
        <v>24</v>
      </c>
      <c r="T9" s="1"/>
    </row>
    <row r="10" spans="1:20" x14ac:dyDescent="0.25">
      <c r="A10" t="str">
        <f t="shared" si="0"/>
        <v>S1001150072500</v>
      </c>
      <c r="B10" t="s">
        <v>15</v>
      </c>
      <c r="C10" t="s">
        <v>16</v>
      </c>
      <c r="D10" t="s">
        <v>38</v>
      </c>
      <c r="E10" s="1">
        <v>-195141.17</v>
      </c>
      <c r="F10" s="1">
        <v>0</v>
      </c>
      <c r="G10" s="1">
        <v>0</v>
      </c>
      <c r="H10" s="1"/>
      <c r="J10" s="1">
        <f t="shared" si="1"/>
        <v>195141.17</v>
      </c>
      <c r="K10" s="1">
        <f>IFERROR(VLOOKUP(A10,'Ending FY2016'!$A:$E,5,FALSE),"0")+H10</f>
        <v>195147.58</v>
      </c>
      <c r="L10" s="1">
        <f>IF(J10-K10&lt;-10,K10+I10,IF(J10-K10&gt;10,K10+I10,J10+I10))</f>
        <v>195141.17</v>
      </c>
      <c r="M10" t="s">
        <v>39</v>
      </c>
      <c r="N10" t="s">
        <v>40</v>
      </c>
      <c r="O10" t="s">
        <v>20</v>
      </c>
      <c r="P10" t="s">
        <v>41</v>
      </c>
      <c r="Q10" t="s">
        <v>22</v>
      </c>
      <c r="R10" t="s">
        <v>23</v>
      </c>
      <c r="S10" t="s">
        <v>24</v>
      </c>
      <c r="T10" s="1"/>
    </row>
    <row r="11" spans="1:20" x14ac:dyDescent="0.25">
      <c r="A11" t="str">
        <f t="shared" si="0"/>
        <v>S1001150073000</v>
      </c>
      <c r="B11" t="s">
        <v>15</v>
      </c>
      <c r="C11" t="s">
        <v>16</v>
      </c>
      <c r="D11" t="s">
        <v>42</v>
      </c>
      <c r="E11" s="1">
        <v>-299631.14</v>
      </c>
      <c r="F11" s="1">
        <v>0</v>
      </c>
      <c r="G11" s="1">
        <v>0</v>
      </c>
      <c r="H11" s="1"/>
      <c r="J11" s="1">
        <f t="shared" si="1"/>
        <v>299631.14</v>
      </c>
      <c r="K11" s="1">
        <f>IFERROR(VLOOKUP(A11,'Ending FY2016'!$A:$E,5,FALSE),"0")+H11</f>
        <v>299640.58</v>
      </c>
      <c r="L11" s="1">
        <f t="shared" si="2"/>
        <v>299631.14</v>
      </c>
      <c r="M11" t="s">
        <v>39</v>
      </c>
      <c r="N11" t="s">
        <v>32</v>
      </c>
      <c r="O11" t="s">
        <v>20</v>
      </c>
      <c r="P11" t="s">
        <v>41</v>
      </c>
      <c r="Q11" t="s">
        <v>22</v>
      </c>
      <c r="R11" t="s">
        <v>23</v>
      </c>
      <c r="S11" t="s">
        <v>24</v>
      </c>
      <c r="T11" s="1"/>
    </row>
    <row r="12" spans="1:20" x14ac:dyDescent="0.25">
      <c r="A12" t="str">
        <f t="shared" si="0"/>
        <v>S1001150073100</v>
      </c>
      <c r="B12" t="s">
        <v>15</v>
      </c>
      <c r="C12" t="s">
        <v>16</v>
      </c>
      <c r="D12" t="s">
        <v>43</v>
      </c>
      <c r="E12" s="1">
        <v>-494653.97</v>
      </c>
      <c r="F12" s="1">
        <v>0</v>
      </c>
      <c r="G12" s="1">
        <v>0</v>
      </c>
      <c r="H12" s="1"/>
      <c r="J12" s="1">
        <f t="shared" si="1"/>
        <v>494653.97</v>
      </c>
      <c r="K12" s="1">
        <f>IFERROR(VLOOKUP(A12,'Ending FY2016'!$A:$E,5,FALSE),"0")+H12</f>
        <v>494664.28999999992</v>
      </c>
      <c r="L12" s="1">
        <f t="shared" si="2"/>
        <v>494664.28999999992</v>
      </c>
      <c r="M12" t="s">
        <v>39</v>
      </c>
      <c r="N12" t="s">
        <v>44</v>
      </c>
      <c r="O12" t="s">
        <v>20</v>
      </c>
      <c r="P12" t="s">
        <v>41</v>
      </c>
      <c r="Q12" t="s">
        <v>22</v>
      </c>
      <c r="R12" t="s">
        <v>23</v>
      </c>
      <c r="S12" t="s">
        <v>24</v>
      </c>
      <c r="T12" s="1"/>
    </row>
    <row r="13" spans="1:20" x14ac:dyDescent="0.25">
      <c r="A13" t="str">
        <f t="shared" si="0"/>
        <v>S1001150082400</v>
      </c>
      <c r="B13" t="s">
        <v>15</v>
      </c>
      <c r="C13" t="s">
        <v>16</v>
      </c>
      <c r="D13" t="s">
        <v>45</v>
      </c>
      <c r="E13" s="1">
        <v>-276651.25</v>
      </c>
      <c r="F13" s="1">
        <v>0</v>
      </c>
      <c r="G13" s="1">
        <v>0</v>
      </c>
      <c r="H13" s="1"/>
      <c r="J13" s="1">
        <f t="shared" si="1"/>
        <v>276651.25</v>
      </c>
      <c r="K13" s="1">
        <f>IFERROR(VLOOKUP(A13,'Ending FY2016'!$A:$E,5,FALSE),"0")+H13</f>
        <v>276657.5399999998</v>
      </c>
      <c r="L13" s="1">
        <f t="shared" si="2"/>
        <v>276651.25</v>
      </c>
      <c r="M13" t="s">
        <v>46</v>
      </c>
      <c r="N13" t="s">
        <v>37</v>
      </c>
      <c r="O13" t="s">
        <v>20</v>
      </c>
      <c r="P13" t="s">
        <v>41</v>
      </c>
      <c r="Q13" t="s">
        <v>22</v>
      </c>
      <c r="R13" t="s">
        <v>23</v>
      </c>
      <c r="S13" t="s">
        <v>24</v>
      </c>
      <c r="T13" s="1"/>
    </row>
    <row r="14" spans="1:20" x14ac:dyDescent="0.25">
      <c r="A14" t="str">
        <f t="shared" si="0"/>
        <v>S1001150083200</v>
      </c>
      <c r="B14" t="s">
        <v>15</v>
      </c>
      <c r="C14" t="s">
        <v>16</v>
      </c>
      <c r="D14" t="s">
        <v>47</v>
      </c>
      <c r="E14" s="1">
        <v>-4297.46</v>
      </c>
      <c r="F14" s="1">
        <v>0</v>
      </c>
      <c r="G14" s="1">
        <v>0</v>
      </c>
      <c r="H14" s="1"/>
      <c r="J14" s="1">
        <f t="shared" si="1"/>
        <v>4297.46</v>
      </c>
      <c r="K14" s="1">
        <f>IFERROR(VLOOKUP(A14,'Ending FY2016'!$A:$E,5,FALSE),"0")+H14</f>
        <v>4303.67</v>
      </c>
      <c r="L14" s="1">
        <f t="shared" si="2"/>
        <v>4297.46</v>
      </c>
      <c r="M14" t="s">
        <v>46</v>
      </c>
      <c r="N14" t="s">
        <v>48</v>
      </c>
      <c r="O14" t="s">
        <v>20</v>
      </c>
      <c r="P14" t="s">
        <v>41</v>
      </c>
      <c r="Q14" t="s">
        <v>22</v>
      </c>
      <c r="R14" t="s">
        <v>23</v>
      </c>
      <c r="S14" t="s">
        <v>24</v>
      </c>
      <c r="T14" s="1"/>
    </row>
    <row r="15" spans="1:20" x14ac:dyDescent="0.25">
      <c r="A15" t="str">
        <f t="shared" si="0"/>
        <v>S1001150083600</v>
      </c>
      <c r="B15" t="s">
        <v>15</v>
      </c>
      <c r="C15" t="s">
        <v>16</v>
      </c>
      <c r="D15" t="s">
        <v>49</v>
      </c>
      <c r="E15" s="1">
        <v>-42960.91</v>
      </c>
      <c r="F15" s="1">
        <v>0</v>
      </c>
      <c r="G15" s="1">
        <v>0</v>
      </c>
      <c r="H15" s="1"/>
      <c r="J15" s="1">
        <f t="shared" si="1"/>
        <v>42960.91</v>
      </c>
      <c r="K15" s="1">
        <f>IFERROR(VLOOKUP(A15,'Ending FY2016'!$A:$E,5,FALSE),"0")+H15</f>
        <v>42969.16</v>
      </c>
      <c r="L15" s="1">
        <f t="shared" si="2"/>
        <v>42960.91</v>
      </c>
      <c r="M15" t="s">
        <v>46</v>
      </c>
      <c r="N15" t="s">
        <v>50</v>
      </c>
      <c r="O15" t="s">
        <v>20</v>
      </c>
      <c r="P15" t="s">
        <v>41</v>
      </c>
      <c r="Q15" t="s">
        <v>22</v>
      </c>
      <c r="R15" t="s">
        <v>23</v>
      </c>
      <c r="S15" t="s">
        <v>24</v>
      </c>
      <c r="T15" s="1"/>
    </row>
    <row r="16" spans="1:20" x14ac:dyDescent="0.25">
      <c r="A16" t="str">
        <f t="shared" si="0"/>
        <v>S1001150012100</v>
      </c>
      <c r="B16" t="s">
        <v>15</v>
      </c>
      <c r="C16" t="s">
        <v>16</v>
      </c>
      <c r="D16" t="s">
        <v>51</v>
      </c>
      <c r="E16" s="1">
        <v>-1188667.3700000001</v>
      </c>
      <c r="F16" s="1">
        <v>24609.14</v>
      </c>
      <c r="G16" s="1">
        <v>0</v>
      </c>
      <c r="H16" s="1"/>
      <c r="J16" s="1">
        <f t="shared" si="1"/>
        <v>1164058.2300000002</v>
      </c>
      <c r="K16" s="1">
        <f>IFERROR(VLOOKUP(A16,'Ending FY2016'!$A:$E,5,FALSE),"0")+H16</f>
        <v>1164064.7699999998</v>
      </c>
      <c r="L16" s="1">
        <f t="shared" si="2"/>
        <v>1164058.2300000002</v>
      </c>
      <c r="M16" t="s">
        <v>18</v>
      </c>
      <c r="N16" t="s">
        <v>52</v>
      </c>
      <c r="O16" t="s">
        <v>20</v>
      </c>
      <c r="P16" t="s">
        <v>41</v>
      </c>
      <c r="Q16" t="s">
        <v>22</v>
      </c>
      <c r="R16" t="s">
        <v>23</v>
      </c>
      <c r="S16" t="s">
        <v>24</v>
      </c>
      <c r="T16" s="1"/>
    </row>
    <row r="17" spans="1:20" x14ac:dyDescent="0.25">
      <c r="A17" t="str">
        <f t="shared" si="0"/>
        <v>S1001150012200</v>
      </c>
      <c r="B17" t="s">
        <v>15</v>
      </c>
      <c r="C17" t="s">
        <v>16</v>
      </c>
      <c r="D17" t="s">
        <v>53</v>
      </c>
      <c r="E17" s="1">
        <v>487951.84</v>
      </c>
      <c r="F17" s="1">
        <v>12634.42</v>
      </c>
      <c r="G17" s="1">
        <v>0</v>
      </c>
      <c r="H17" s="1"/>
      <c r="J17" s="1">
        <f t="shared" si="1"/>
        <v>-500586.26</v>
      </c>
      <c r="K17" s="1">
        <f>IFERROR(VLOOKUP(A17,'Ending FY2016'!$A:$E,5,FALSE),"0")+H17</f>
        <v>-500593.31000000006</v>
      </c>
      <c r="L17" s="1">
        <f t="shared" si="2"/>
        <v>-500586.26</v>
      </c>
      <c r="M17" t="s">
        <v>18</v>
      </c>
      <c r="N17" t="s">
        <v>48</v>
      </c>
      <c r="O17" t="s">
        <v>20</v>
      </c>
      <c r="P17" t="s">
        <v>41</v>
      </c>
      <c r="Q17" t="s">
        <v>22</v>
      </c>
      <c r="R17" t="s">
        <v>23</v>
      </c>
      <c r="S17" t="s">
        <v>24</v>
      </c>
      <c r="T17" s="1"/>
    </row>
    <row r="18" spans="1:20" x14ac:dyDescent="0.25">
      <c r="A18" t="str">
        <f t="shared" si="0"/>
        <v>S1001150012600</v>
      </c>
      <c r="B18" t="s">
        <v>15</v>
      </c>
      <c r="C18" t="s">
        <v>16</v>
      </c>
      <c r="D18" t="s">
        <v>54</v>
      </c>
      <c r="E18" s="1">
        <v>-1624.57</v>
      </c>
      <c r="F18" s="1">
        <v>0</v>
      </c>
      <c r="G18" s="1">
        <v>0</v>
      </c>
      <c r="H18" s="1"/>
      <c r="J18" s="1">
        <f t="shared" si="1"/>
        <v>1624.57</v>
      </c>
      <c r="K18" s="1">
        <f>IFERROR(VLOOKUP(A18,'Ending FY2016'!$A:$E,5,FALSE),"0")+H18</f>
        <v>1625.6400000000722</v>
      </c>
      <c r="L18" s="1">
        <f t="shared" si="2"/>
        <v>1624.57</v>
      </c>
      <c r="M18" t="s">
        <v>18</v>
      </c>
      <c r="N18" t="s">
        <v>37</v>
      </c>
      <c r="O18" t="s">
        <v>20</v>
      </c>
      <c r="P18" t="s">
        <v>21</v>
      </c>
      <c r="Q18" t="s">
        <v>22</v>
      </c>
      <c r="R18" t="s">
        <v>23</v>
      </c>
      <c r="S18" t="s">
        <v>24</v>
      </c>
      <c r="T18" s="1"/>
    </row>
    <row r="19" spans="1:20" x14ac:dyDescent="0.25">
      <c r="A19" t="str">
        <f t="shared" si="0"/>
        <v>S1001150012800</v>
      </c>
      <c r="B19" t="s">
        <v>15</v>
      </c>
      <c r="C19" t="s">
        <v>16</v>
      </c>
      <c r="D19" t="s">
        <v>55</v>
      </c>
      <c r="E19" s="1">
        <v>8.66</v>
      </c>
      <c r="F19" s="1">
        <v>0</v>
      </c>
      <c r="G19" s="1">
        <v>0</v>
      </c>
      <c r="H19" s="1"/>
      <c r="J19" s="1">
        <f t="shared" si="1"/>
        <v>-8.66</v>
      </c>
      <c r="K19" s="1">
        <f>IFERROR(VLOOKUP(A19,'Ending FY2016'!$A:$E,5,FALSE),"0")+H19</f>
        <v>0</v>
      </c>
      <c r="L19" s="1">
        <f t="shared" si="2"/>
        <v>-8.66</v>
      </c>
      <c r="M19" t="s">
        <v>18</v>
      </c>
      <c r="N19" t="s">
        <v>56</v>
      </c>
      <c r="O19" t="s">
        <v>20</v>
      </c>
      <c r="P19" t="s">
        <v>21</v>
      </c>
      <c r="Q19" t="s">
        <v>22</v>
      </c>
      <c r="R19" t="s">
        <v>23</v>
      </c>
      <c r="S19" t="s">
        <v>24</v>
      </c>
      <c r="T19" s="1"/>
    </row>
    <row r="20" spans="1:20" x14ac:dyDescent="0.25">
      <c r="A20" t="str">
        <f t="shared" si="0"/>
        <v>S1001150013200</v>
      </c>
      <c r="B20" t="s">
        <v>15</v>
      </c>
      <c r="C20" t="s">
        <v>16</v>
      </c>
      <c r="D20" t="s">
        <v>57</v>
      </c>
      <c r="E20" s="1">
        <v>-3055.8</v>
      </c>
      <c r="F20" s="1">
        <v>378</v>
      </c>
      <c r="G20" s="1">
        <v>0</v>
      </c>
      <c r="H20" s="1"/>
      <c r="J20" s="1">
        <f t="shared" si="1"/>
        <v>2677.8</v>
      </c>
      <c r="K20" s="1">
        <f>IFERROR(VLOOKUP(A20,'Ending FY2016'!$A:$E,5,FALSE),"0")+H20</f>
        <v>2689.24</v>
      </c>
      <c r="L20" s="1">
        <f t="shared" si="2"/>
        <v>2689.24</v>
      </c>
      <c r="M20" t="s">
        <v>18</v>
      </c>
      <c r="N20" t="s">
        <v>58</v>
      </c>
      <c r="O20" t="s">
        <v>20</v>
      </c>
      <c r="P20" t="s">
        <v>21</v>
      </c>
      <c r="Q20" t="s">
        <v>22</v>
      </c>
      <c r="R20" t="s">
        <v>23</v>
      </c>
      <c r="S20" t="s">
        <v>24</v>
      </c>
      <c r="T20" s="1"/>
    </row>
    <row r="21" spans="1:20" x14ac:dyDescent="0.25">
      <c r="A21" t="str">
        <f t="shared" si="0"/>
        <v>S1001150013300</v>
      </c>
      <c r="B21" t="s">
        <v>15</v>
      </c>
      <c r="C21" t="s">
        <v>16</v>
      </c>
      <c r="D21" t="s">
        <v>59</v>
      </c>
      <c r="E21" s="1">
        <v>-1907.94</v>
      </c>
      <c r="F21" s="1">
        <v>0</v>
      </c>
      <c r="G21" s="1">
        <v>0</v>
      </c>
      <c r="H21" s="1"/>
      <c r="J21" s="1">
        <f t="shared" si="1"/>
        <v>1907.94</v>
      </c>
      <c r="K21" s="1">
        <f>IFERROR(VLOOKUP(A21,'Ending FY2016'!$A:$E,5,FALSE),"0")+H21</f>
        <v>1908.6199999999953</v>
      </c>
      <c r="L21" s="1">
        <f t="shared" si="2"/>
        <v>1907.94</v>
      </c>
      <c r="M21" t="s">
        <v>18</v>
      </c>
      <c r="N21" t="s">
        <v>60</v>
      </c>
      <c r="O21" t="s">
        <v>20</v>
      </c>
      <c r="P21" t="s">
        <v>21</v>
      </c>
      <c r="Q21" t="s">
        <v>22</v>
      </c>
      <c r="R21" t="s">
        <v>23</v>
      </c>
      <c r="S21" t="s">
        <v>24</v>
      </c>
      <c r="T21" s="1"/>
    </row>
    <row r="22" spans="1:20" x14ac:dyDescent="0.25">
      <c r="A22" t="str">
        <f t="shared" si="0"/>
        <v>S1001150013600</v>
      </c>
      <c r="B22" t="s">
        <v>15</v>
      </c>
      <c r="C22" t="s">
        <v>16</v>
      </c>
      <c r="D22" t="s">
        <v>61</v>
      </c>
      <c r="E22" s="1">
        <v>-21.48</v>
      </c>
      <c r="F22" s="1">
        <v>0</v>
      </c>
      <c r="G22" s="1">
        <v>0</v>
      </c>
      <c r="H22" s="1"/>
      <c r="J22" s="1">
        <f t="shared" si="1"/>
        <v>21.48</v>
      </c>
      <c r="K22" s="1">
        <f>IFERROR(VLOOKUP(A22,'Ending FY2016'!$A:$E,5,FALSE),"0")+H22</f>
        <v>21.48</v>
      </c>
      <c r="L22" s="1">
        <f t="shared" si="2"/>
        <v>21.48</v>
      </c>
      <c r="M22" t="s">
        <v>18</v>
      </c>
      <c r="N22" t="s">
        <v>62</v>
      </c>
      <c r="O22" t="s">
        <v>20</v>
      </c>
      <c r="P22" t="s">
        <v>41</v>
      </c>
      <c r="Q22" t="s">
        <v>22</v>
      </c>
      <c r="R22" t="s">
        <v>23</v>
      </c>
      <c r="S22" t="s">
        <v>24</v>
      </c>
      <c r="T22" s="1"/>
    </row>
    <row r="23" spans="1:20" x14ac:dyDescent="0.25">
      <c r="A23" t="str">
        <f t="shared" si="0"/>
        <v>S1001150013800</v>
      </c>
      <c r="B23" t="s">
        <v>15</v>
      </c>
      <c r="C23" t="s">
        <v>16</v>
      </c>
      <c r="D23" t="s">
        <v>63</v>
      </c>
      <c r="E23" s="1">
        <v>0</v>
      </c>
      <c r="F23" s="1">
        <v>0</v>
      </c>
      <c r="G23" s="1">
        <v>0</v>
      </c>
      <c r="H23" s="1"/>
      <c r="J23" s="1">
        <f t="shared" si="1"/>
        <v>0</v>
      </c>
      <c r="K23" s="1">
        <f>IFERROR(VLOOKUP(A23,'Ending FY2016'!$A:$E,5,FALSE),"0")+H23</f>
        <v>0</v>
      </c>
      <c r="L23" s="1">
        <f t="shared" si="2"/>
        <v>0</v>
      </c>
      <c r="M23" t="s">
        <v>18</v>
      </c>
      <c r="N23" t="s">
        <v>26</v>
      </c>
      <c r="O23" t="s">
        <v>20</v>
      </c>
      <c r="P23" t="s">
        <v>21</v>
      </c>
      <c r="Q23" t="s">
        <v>22</v>
      </c>
      <c r="R23" t="s">
        <v>23</v>
      </c>
      <c r="S23" t="s">
        <v>24</v>
      </c>
      <c r="T23" s="1"/>
    </row>
    <row r="24" spans="1:20" x14ac:dyDescent="0.25">
      <c r="A24" t="str">
        <f t="shared" si="0"/>
        <v>S1001150014100</v>
      </c>
      <c r="B24" t="s">
        <v>15</v>
      </c>
      <c r="C24" t="s">
        <v>16</v>
      </c>
      <c r="D24" t="s">
        <v>64</v>
      </c>
      <c r="E24" s="1">
        <v>483218.19</v>
      </c>
      <c r="F24" s="1">
        <v>2050.7199999999998</v>
      </c>
      <c r="G24" s="1">
        <v>0</v>
      </c>
      <c r="H24" s="1"/>
      <c r="J24" s="1">
        <f t="shared" si="1"/>
        <v>-485268.91</v>
      </c>
      <c r="K24" s="1">
        <f>IFERROR(VLOOKUP(A24,'Ending FY2016'!$A:$E,5,FALSE),"0")+H24</f>
        <v>-485276.99999999988</v>
      </c>
      <c r="L24" s="1">
        <f t="shared" si="2"/>
        <v>-485268.91</v>
      </c>
      <c r="M24" t="s">
        <v>18</v>
      </c>
      <c r="N24" t="s">
        <v>65</v>
      </c>
      <c r="O24" t="s">
        <v>20</v>
      </c>
      <c r="P24" t="s">
        <v>41</v>
      </c>
      <c r="Q24" t="s">
        <v>22</v>
      </c>
      <c r="R24" t="s">
        <v>23</v>
      </c>
      <c r="S24" t="s">
        <v>66</v>
      </c>
      <c r="T24" s="1"/>
    </row>
    <row r="25" spans="1:20" x14ac:dyDescent="0.25">
      <c r="A25" t="str">
        <f t="shared" si="0"/>
        <v>S1001150014200</v>
      </c>
      <c r="B25" t="s">
        <v>15</v>
      </c>
      <c r="C25" t="s">
        <v>16</v>
      </c>
      <c r="D25" t="s">
        <v>67</v>
      </c>
      <c r="E25" s="1">
        <v>-508895.05</v>
      </c>
      <c r="F25" s="1">
        <v>597623.32000000007</v>
      </c>
      <c r="G25" s="1">
        <v>37</v>
      </c>
      <c r="H25" s="1"/>
      <c r="J25" s="1">
        <f t="shared" si="1"/>
        <v>-88691.270000000077</v>
      </c>
      <c r="K25" s="1">
        <f>IFERROR(VLOOKUP(A25,'Ending FY2016'!$A:$E,5,FALSE),"0")+H25</f>
        <v>-88696.270000000484</v>
      </c>
      <c r="L25" s="1">
        <f t="shared" si="2"/>
        <v>-88691.270000000077</v>
      </c>
      <c r="M25" t="s">
        <v>18</v>
      </c>
      <c r="N25" t="s">
        <v>65</v>
      </c>
      <c r="O25" t="s">
        <v>20</v>
      </c>
      <c r="P25" t="s">
        <v>41</v>
      </c>
      <c r="Q25" t="s">
        <v>22</v>
      </c>
      <c r="R25" t="s">
        <v>23</v>
      </c>
      <c r="S25" t="s">
        <v>66</v>
      </c>
      <c r="T25" s="1"/>
    </row>
    <row r="26" spans="1:20" x14ac:dyDescent="0.25">
      <c r="A26" t="str">
        <f t="shared" si="0"/>
        <v>S1001150014400</v>
      </c>
      <c r="B26" t="s">
        <v>15</v>
      </c>
      <c r="C26" t="s">
        <v>16</v>
      </c>
      <c r="D26" t="s">
        <v>68</v>
      </c>
      <c r="E26" s="1">
        <v>3310.32</v>
      </c>
      <c r="F26" s="1">
        <v>13000.68</v>
      </c>
      <c r="G26" s="1">
        <v>0</v>
      </c>
      <c r="H26" s="1"/>
      <c r="J26" s="1">
        <f t="shared" si="1"/>
        <v>-16311</v>
      </c>
      <c r="K26" s="1">
        <f>IFERROR(VLOOKUP(A26,'Ending FY2016'!$A:$E,5,FALSE),"0")+H26</f>
        <v>-16305.76999999996</v>
      </c>
      <c r="L26" s="1">
        <f t="shared" si="2"/>
        <v>-16311</v>
      </c>
      <c r="M26" t="s">
        <v>18</v>
      </c>
      <c r="N26" t="s">
        <v>65</v>
      </c>
      <c r="O26" t="s">
        <v>20</v>
      </c>
      <c r="P26" t="s">
        <v>41</v>
      </c>
      <c r="Q26" t="s">
        <v>22</v>
      </c>
      <c r="R26" t="s">
        <v>23</v>
      </c>
      <c r="S26" t="s">
        <v>66</v>
      </c>
      <c r="T26" s="1"/>
    </row>
    <row r="27" spans="1:20" x14ac:dyDescent="0.25">
      <c r="A27" t="str">
        <f t="shared" si="0"/>
        <v>S1001150023200</v>
      </c>
      <c r="B27" t="s">
        <v>15</v>
      </c>
      <c r="C27" t="s">
        <v>16</v>
      </c>
      <c r="D27" t="s">
        <v>69</v>
      </c>
      <c r="E27" s="1">
        <v>-3437.89</v>
      </c>
      <c r="F27" s="1">
        <v>107.94</v>
      </c>
      <c r="G27" s="1">
        <v>0</v>
      </c>
      <c r="H27" s="1"/>
      <c r="J27" s="1">
        <f t="shared" si="1"/>
        <v>3329.95</v>
      </c>
      <c r="K27" s="1">
        <f>IFERROR(VLOOKUP(A27,'Ending FY2016'!$A:$E,5,FALSE),"0")+H27</f>
        <v>3335.7700000000041</v>
      </c>
      <c r="L27" s="1">
        <f t="shared" si="2"/>
        <v>3329.95</v>
      </c>
      <c r="M27" t="s">
        <v>70</v>
      </c>
      <c r="N27" t="s">
        <v>48</v>
      </c>
      <c r="O27" t="s">
        <v>20</v>
      </c>
      <c r="P27" t="s">
        <v>21</v>
      </c>
      <c r="Q27" t="s">
        <v>22</v>
      </c>
      <c r="R27" t="s">
        <v>23</v>
      </c>
      <c r="S27" t="s">
        <v>24</v>
      </c>
      <c r="T27" s="1"/>
    </row>
    <row r="28" spans="1:20" x14ac:dyDescent="0.25">
      <c r="A28" t="str">
        <f t="shared" si="0"/>
        <v>S1001150023400</v>
      </c>
      <c r="B28" t="s">
        <v>15</v>
      </c>
      <c r="C28" t="s">
        <v>16</v>
      </c>
      <c r="D28" t="s">
        <v>71</v>
      </c>
      <c r="E28" s="1">
        <v>-11747.69</v>
      </c>
      <c r="F28" s="1">
        <v>0</v>
      </c>
      <c r="G28" s="1">
        <v>0</v>
      </c>
      <c r="H28" s="1"/>
      <c r="J28" s="1">
        <f t="shared" si="1"/>
        <v>11747.69</v>
      </c>
      <c r="K28" s="1">
        <f>IFERROR(VLOOKUP(A28,'Ending FY2016'!$A:$E,5,FALSE),"0")+H28</f>
        <v>11759.030000000028</v>
      </c>
      <c r="L28" s="1">
        <f t="shared" si="2"/>
        <v>11759.030000000028</v>
      </c>
      <c r="M28" t="s">
        <v>70</v>
      </c>
      <c r="N28" t="s">
        <v>30</v>
      </c>
      <c r="O28" t="s">
        <v>20</v>
      </c>
      <c r="P28" t="s">
        <v>41</v>
      </c>
      <c r="Q28" t="s">
        <v>22</v>
      </c>
      <c r="R28" t="s">
        <v>23</v>
      </c>
      <c r="S28" t="s">
        <v>24</v>
      </c>
      <c r="T28" s="1"/>
    </row>
    <row r="29" spans="1:20" x14ac:dyDescent="0.25">
      <c r="A29" t="str">
        <f t="shared" si="0"/>
        <v>S1001150023600</v>
      </c>
      <c r="B29" t="s">
        <v>15</v>
      </c>
      <c r="C29" t="s">
        <v>16</v>
      </c>
      <c r="D29" t="s">
        <v>72</v>
      </c>
      <c r="E29" s="1">
        <v>-1080880.3600000001</v>
      </c>
      <c r="F29" s="1">
        <v>0</v>
      </c>
      <c r="G29" s="1">
        <v>0</v>
      </c>
      <c r="H29" s="1"/>
      <c r="J29" s="1">
        <f t="shared" si="1"/>
        <v>1080880.3600000001</v>
      </c>
      <c r="K29" s="1">
        <f>IFERROR(VLOOKUP(A29,'Ending FY2016'!$A:$E,5,FALSE),"0")+H29</f>
        <v>1080889.44</v>
      </c>
      <c r="L29" s="1">
        <f t="shared" si="2"/>
        <v>1080880.3600000001</v>
      </c>
      <c r="M29" t="s">
        <v>70</v>
      </c>
      <c r="N29" t="s">
        <v>50</v>
      </c>
      <c r="O29" t="s">
        <v>20</v>
      </c>
      <c r="P29" t="s">
        <v>41</v>
      </c>
      <c r="Q29" t="s">
        <v>22</v>
      </c>
      <c r="R29" t="s">
        <v>23</v>
      </c>
      <c r="S29" t="s">
        <v>24</v>
      </c>
      <c r="T29" s="1"/>
    </row>
    <row r="30" spans="1:20" x14ac:dyDescent="0.25">
      <c r="A30" t="str">
        <f t="shared" si="0"/>
        <v>S1001150023700</v>
      </c>
      <c r="B30" t="s">
        <v>15</v>
      </c>
      <c r="C30" t="s">
        <v>16</v>
      </c>
      <c r="D30" t="s">
        <v>73</v>
      </c>
      <c r="E30" s="1">
        <v>-557850.86</v>
      </c>
      <c r="F30" s="1">
        <v>0</v>
      </c>
      <c r="G30" s="1">
        <v>0</v>
      </c>
      <c r="H30" s="1"/>
      <c r="J30" s="1">
        <f t="shared" si="1"/>
        <v>557850.86</v>
      </c>
      <c r="K30" s="1">
        <f>IFERROR(VLOOKUP(A30,'Ending FY2016'!$A:$E,5,FALSE),"0")+H30</f>
        <v>557850.8600000001</v>
      </c>
      <c r="L30" s="1">
        <f t="shared" si="2"/>
        <v>557850.86</v>
      </c>
      <c r="M30" t="s">
        <v>70</v>
      </c>
      <c r="N30" t="s">
        <v>37</v>
      </c>
      <c r="O30" t="s">
        <v>20</v>
      </c>
      <c r="P30" t="s">
        <v>41</v>
      </c>
      <c r="Q30" t="s">
        <v>22</v>
      </c>
      <c r="R30" t="s">
        <v>23</v>
      </c>
      <c r="S30" t="s">
        <v>24</v>
      </c>
      <c r="T30" s="1"/>
    </row>
    <row r="31" spans="1:20" x14ac:dyDescent="0.25">
      <c r="A31" t="str">
        <f t="shared" si="0"/>
        <v>S1001150024100</v>
      </c>
      <c r="B31" t="s">
        <v>15</v>
      </c>
      <c r="C31" t="s">
        <v>16</v>
      </c>
      <c r="D31" t="s">
        <v>74</v>
      </c>
      <c r="E31" s="1">
        <v>692061.41</v>
      </c>
      <c r="F31" s="1">
        <v>-1042.54</v>
      </c>
      <c r="G31" s="1">
        <v>0</v>
      </c>
      <c r="H31" s="1"/>
      <c r="J31" s="1">
        <f t="shared" si="1"/>
        <v>-691018.87</v>
      </c>
      <c r="K31" s="1">
        <f>IFERROR(VLOOKUP(A31,'Ending FY2016'!$A:$E,5,FALSE),"0")+H31</f>
        <v>-691027.79000000015</v>
      </c>
      <c r="L31" s="1">
        <f t="shared" si="2"/>
        <v>-691018.87</v>
      </c>
      <c r="M31" t="s">
        <v>70</v>
      </c>
      <c r="N31" t="s">
        <v>65</v>
      </c>
      <c r="O31" t="s">
        <v>20</v>
      </c>
      <c r="P31" t="s">
        <v>41</v>
      </c>
      <c r="Q31" t="s">
        <v>22</v>
      </c>
      <c r="R31" t="s">
        <v>23</v>
      </c>
      <c r="S31" t="s">
        <v>66</v>
      </c>
      <c r="T31" s="1"/>
    </row>
    <row r="32" spans="1:20" x14ac:dyDescent="0.25">
      <c r="A32" t="str">
        <f t="shared" si="0"/>
        <v>S1001150032000</v>
      </c>
      <c r="B32" t="s">
        <v>15</v>
      </c>
      <c r="C32" t="s">
        <v>16</v>
      </c>
      <c r="D32" t="s">
        <v>75</v>
      </c>
      <c r="E32" s="1">
        <v>-562752.93999999994</v>
      </c>
      <c r="F32" s="1">
        <v>0</v>
      </c>
      <c r="G32" s="1">
        <v>0</v>
      </c>
      <c r="H32" s="1"/>
      <c r="J32" s="1">
        <f t="shared" si="1"/>
        <v>562752.93999999994</v>
      </c>
      <c r="K32" s="1">
        <f>IFERROR(VLOOKUP(A32,'Ending FY2016'!$A:$E,5,FALSE),"0")+H32</f>
        <v>562757.04</v>
      </c>
      <c r="L32" s="1">
        <f t="shared" si="2"/>
        <v>562752.93999999994</v>
      </c>
      <c r="M32" t="s">
        <v>36</v>
      </c>
      <c r="N32" t="s">
        <v>48</v>
      </c>
      <c r="O32" t="s">
        <v>20</v>
      </c>
      <c r="P32" t="s">
        <v>41</v>
      </c>
      <c r="Q32" t="s">
        <v>22</v>
      </c>
      <c r="R32" t="s">
        <v>21</v>
      </c>
      <c r="S32" t="s">
        <v>24</v>
      </c>
      <c r="T32" s="1"/>
    </row>
    <row r="33" spans="1:20" x14ac:dyDescent="0.25">
      <c r="A33" t="str">
        <f t="shared" si="0"/>
        <v>S1001150033300</v>
      </c>
      <c r="B33" t="s">
        <v>15</v>
      </c>
      <c r="C33" t="s">
        <v>16</v>
      </c>
      <c r="D33" t="s">
        <v>76</v>
      </c>
      <c r="E33" s="1">
        <v>-61365.04</v>
      </c>
      <c r="F33" s="1">
        <v>0</v>
      </c>
      <c r="G33" s="1">
        <v>0</v>
      </c>
      <c r="H33" s="1"/>
      <c r="J33" s="1">
        <f t="shared" si="1"/>
        <v>61365.04</v>
      </c>
      <c r="K33" s="1">
        <f>IFERROR(VLOOKUP(A33,'Ending FY2016'!$A:$E,5,FALSE),"0")+H33</f>
        <v>61374.930000000022</v>
      </c>
      <c r="L33" s="1">
        <f t="shared" si="2"/>
        <v>61365.04</v>
      </c>
      <c r="M33" t="s">
        <v>36</v>
      </c>
      <c r="N33" t="s">
        <v>58</v>
      </c>
      <c r="O33" t="s">
        <v>20</v>
      </c>
      <c r="P33" t="s">
        <v>41</v>
      </c>
      <c r="Q33" t="s">
        <v>22</v>
      </c>
      <c r="R33" t="s">
        <v>23</v>
      </c>
      <c r="S33" t="s">
        <v>24</v>
      </c>
      <c r="T33" s="1"/>
    </row>
    <row r="34" spans="1:20" x14ac:dyDescent="0.25">
      <c r="A34" t="str">
        <f t="shared" si="0"/>
        <v>S1001150033500</v>
      </c>
      <c r="B34" t="s">
        <v>15</v>
      </c>
      <c r="C34" t="s">
        <v>16</v>
      </c>
      <c r="D34" t="s">
        <v>77</v>
      </c>
      <c r="E34" s="1">
        <v>63040.3</v>
      </c>
      <c r="F34" s="1">
        <v>0</v>
      </c>
      <c r="G34" s="1">
        <v>0</v>
      </c>
      <c r="H34" s="1"/>
      <c r="J34" s="1">
        <f t="shared" si="1"/>
        <v>-63040.3</v>
      </c>
      <c r="K34" s="1">
        <f>IFERROR(VLOOKUP(A34,'Ending FY2016'!$A:$E,5,FALSE),"0")+H34</f>
        <v>-63049.490000000049</v>
      </c>
      <c r="L34" s="1">
        <f t="shared" si="2"/>
        <v>-63040.3</v>
      </c>
      <c r="M34" t="s">
        <v>36</v>
      </c>
      <c r="N34" t="s">
        <v>30</v>
      </c>
      <c r="O34" t="s">
        <v>20</v>
      </c>
      <c r="P34" t="s">
        <v>21</v>
      </c>
      <c r="Q34" t="s">
        <v>22</v>
      </c>
      <c r="R34" t="s">
        <v>23</v>
      </c>
      <c r="S34" t="s">
        <v>24</v>
      </c>
      <c r="T34" s="1"/>
    </row>
    <row r="35" spans="1:20" x14ac:dyDescent="0.25">
      <c r="A35" t="str">
        <f t="shared" si="0"/>
        <v>S1001150033600</v>
      </c>
      <c r="B35" t="s">
        <v>15</v>
      </c>
      <c r="C35" t="s">
        <v>16</v>
      </c>
      <c r="D35" t="s">
        <v>78</v>
      </c>
      <c r="E35" s="1">
        <v>-16377.6</v>
      </c>
      <c r="F35" s="1">
        <v>0</v>
      </c>
      <c r="G35" s="1">
        <v>0</v>
      </c>
      <c r="H35" s="1"/>
      <c r="J35" s="1">
        <f t="shared" si="1"/>
        <v>16377.6</v>
      </c>
      <c r="K35" s="1">
        <f>IFERROR(VLOOKUP(A35,'Ending FY2016'!$A:$E,5,FALSE),"0")+H35</f>
        <v>16386.72</v>
      </c>
      <c r="L35" s="1">
        <f t="shared" si="2"/>
        <v>16377.6</v>
      </c>
      <c r="M35" t="s">
        <v>36</v>
      </c>
      <c r="N35" t="s">
        <v>79</v>
      </c>
      <c r="O35" t="s">
        <v>20</v>
      </c>
      <c r="P35" t="s">
        <v>21</v>
      </c>
      <c r="Q35" t="s">
        <v>22</v>
      </c>
      <c r="R35" t="s">
        <v>23</v>
      </c>
      <c r="S35" t="s">
        <v>24</v>
      </c>
      <c r="T35" s="1"/>
    </row>
    <row r="36" spans="1:20" x14ac:dyDescent="0.25">
      <c r="A36" t="str">
        <f t="shared" si="0"/>
        <v>S1001150033800</v>
      </c>
      <c r="B36" t="s">
        <v>15</v>
      </c>
      <c r="C36" t="s">
        <v>16</v>
      </c>
      <c r="D36" t="s">
        <v>80</v>
      </c>
      <c r="E36" s="1">
        <v>-5271.92</v>
      </c>
      <c r="F36" s="1">
        <v>0</v>
      </c>
      <c r="G36" s="1">
        <v>0</v>
      </c>
      <c r="H36" s="1"/>
      <c r="J36" s="1">
        <f t="shared" si="1"/>
        <v>5271.92</v>
      </c>
      <c r="K36" s="1">
        <f>IFERROR(VLOOKUP(A36,'Ending FY2016'!$A:$E,5,FALSE),"0")+H36</f>
        <v>5272.75</v>
      </c>
      <c r="L36" s="1">
        <f t="shared" si="2"/>
        <v>5271.92</v>
      </c>
      <c r="M36" t="s">
        <v>36</v>
      </c>
      <c r="N36" t="s">
        <v>40</v>
      </c>
      <c r="O36" t="s">
        <v>20</v>
      </c>
      <c r="P36" t="s">
        <v>41</v>
      </c>
      <c r="Q36" t="s">
        <v>22</v>
      </c>
      <c r="R36" t="s">
        <v>23</v>
      </c>
      <c r="S36" t="s">
        <v>24</v>
      </c>
      <c r="T36" s="1"/>
    </row>
    <row r="37" spans="1:20" x14ac:dyDescent="0.25">
      <c r="A37" t="str">
        <f t="shared" si="0"/>
        <v>S1001150034100</v>
      </c>
      <c r="B37" t="s">
        <v>15</v>
      </c>
      <c r="C37" t="s">
        <v>16</v>
      </c>
      <c r="D37" t="s">
        <v>81</v>
      </c>
      <c r="E37" s="1">
        <v>879502.55</v>
      </c>
      <c r="F37" s="1">
        <v>0</v>
      </c>
      <c r="G37" s="1">
        <v>0</v>
      </c>
      <c r="H37" s="1"/>
      <c r="J37" s="1">
        <f t="shared" si="1"/>
        <v>-879502.55</v>
      </c>
      <c r="K37" s="1">
        <f>IFERROR(VLOOKUP(A37,'Ending FY2016'!$A:$E,5,FALSE),"0")+H37</f>
        <v>-879508.42</v>
      </c>
      <c r="L37" s="1">
        <f t="shared" si="2"/>
        <v>-879502.55</v>
      </c>
      <c r="M37" t="s">
        <v>36</v>
      </c>
      <c r="N37" t="s">
        <v>65</v>
      </c>
      <c r="O37" t="s">
        <v>20</v>
      </c>
      <c r="P37" t="s">
        <v>41</v>
      </c>
      <c r="Q37" t="s">
        <v>22</v>
      </c>
      <c r="R37" t="s">
        <v>23</v>
      </c>
      <c r="S37" t="s">
        <v>66</v>
      </c>
      <c r="T37" s="1"/>
    </row>
    <row r="38" spans="1:20" x14ac:dyDescent="0.25">
      <c r="A38" t="str">
        <f t="shared" si="0"/>
        <v>S1001150034200</v>
      </c>
      <c r="B38" t="s">
        <v>15</v>
      </c>
      <c r="C38" t="s">
        <v>16</v>
      </c>
      <c r="D38" t="s">
        <v>82</v>
      </c>
      <c r="E38" s="1">
        <v>50943.35</v>
      </c>
      <c r="F38" s="1">
        <v>0</v>
      </c>
      <c r="G38" s="1">
        <v>0</v>
      </c>
      <c r="H38" s="1"/>
      <c r="J38" s="1">
        <f t="shared" si="1"/>
        <v>-50943.35</v>
      </c>
      <c r="K38" s="1">
        <f>IFERROR(VLOOKUP(A38,'Ending FY2016'!$A:$E,5,FALSE),"0")+H38</f>
        <v>-50949.499999999985</v>
      </c>
      <c r="L38" s="1">
        <f t="shared" si="2"/>
        <v>-50943.35</v>
      </c>
      <c r="M38" t="s">
        <v>36</v>
      </c>
      <c r="N38" t="s">
        <v>65</v>
      </c>
      <c r="O38" t="s">
        <v>20</v>
      </c>
      <c r="P38" t="s">
        <v>41</v>
      </c>
      <c r="Q38" t="s">
        <v>22</v>
      </c>
      <c r="R38" t="s">
        <v>23</v>
      </c>
      <c r="S38" t="s">
        <v>66</v>
      </c>
      <c r="T38" s="1"/>
    </row>
    <row r="39" spans="1:20" x14ac:dyDescent="0.25">
      <c r="A39" t="str">
        <f t="shared" si="0"/>
        <v>S1001150034300</v>
      </c>
      <c r="B39" t="s">
        <v>15</v>
      </c>
      <c r="C39" t="s">
        <v>16</v>
      </c>
      <c r="D39" t="s">
        <v>83</v>
      </c>
      <c r="E39" s="1">
        <v>1898.24</v>
      </c>
      <c r="F39" s="1">
        <v>16174.46</v>
      </c>
      <c r="G39" s="1">
        <v>0</v>
      </c>
      <c r="H39" s="1"/>
      <c r="J39" s="1">
        <f t="shared" si="1"/>
        <v>-18072.7</v>
      </c>
      <c r="K39" s="1">
        <f>IFERROR(VLOOKUP(A39,'Ending FY2016'!$A:$E,5,FALSE),"0")+H39</f>
        <v>-18079.700000000012</v>
      </c>
      <c r="L39" s="1">
        <f t="shared" si="2"/>
        <v>-18072.7</v>
      </c>
      <c r="M39" t="s">
        <v>36</v>
      </c>
      <c r="N39" t="s">
        <v>65</v>
      </c>
      <c r="O39" t="s">
        <v>20</v>
      </c>
      <c r="P39" t="s">
        <v>41</v>
      </c>
      <c r="Q39" t="s">
        <v>22</v>
      </c>
      <c r="R39" t="s">
        <v>23</v>
      </c>
      <c r="S39" t="s">
        <v>66</v>
      </c>
      <c r="T39" s="1"/>
    </row>
    <row r="40" spans="1:20" x14ac:dyDescent="0.25">
      <c r="A40" t="str">
        <f t="shared" si="0"/>
        <v>S1001150072700</v>
      </c>
      <c r="B40" t="s">
        <v>15</v>
      </c>
      <c r="C40" t="s">
        <v>16</v>
      </c>
      <c r="D40" t="s">
        <v>84</v>
      </c>
      <c r="E40" s="1">
        <v>50551.75</v>
      </c>
      <c r="F40" s="1">
        <v>4759.3999999999996</v>
      </c>
      <c r="G40" s="1">
        <v>0</v>
      </c>
      <c r="H40" s="1"/>
      <c r="J40" s="1">
        <f t="shared" si="1"/>
        <v>-55311.15</v>
      </c>
      <c r="K40" s="1">
        <f>IFERROR(VLOOKUP(A40,'Ending FY2016'!$A:$E,5,FALSE),"0")+H40</f>
        <v>-55318.829999999987</v>
      </c>
      <c r="L40" s="1">
        <f t="shared" si="2"/>
        <v>-55311.15</v>
      </c>
      <c r="M40" t="s">
        <v>39</v>
      </c>
      <c r="N40" t="s">
        <v>85</v>
      </c>
      <c r="O40" t="s">
        <v>20</v>
      </c>
      <c r="P40" t="s">
        <v>41</v>
      </c>
      <c r="Q40" t="s">
        <v>22</v>
      </c>
      <c r="R40" t="s">
        <v>23</v>
      </c>
      <c r="S40" t="s">
        <v>23</v>
      </c>
      <c r="T40" s="1"/>
    </row>
    <row r="41" spans="1:20" x14ac:dyDescent="0.25">
      <c r="A41" t="str">
        <f t="shared" si="0"/>
        <v>S1001150073200</v>
      </c>
      <c r="B41" t="s">
        <v>15</v>
      </c>
      <c r="C41" t="s">
        <v>16</v>
      </c>
      <c r="D41" t="s">
        <v>86</v>
      </c>
      <c r="E41" s="1">
        <v>0</v>
      </c>
      <c r="F41" s="1">
        <v>0</v>
      </c>
      <c r="G41" s="1">
        <v>0</v>
      </c>
      <c r="H41" s="1"/>
      <c r="J41" s="1">
        <f t="shared" si="1"/>
        <v>0</v>
      </c>
      <c r="K41" s="1">
        <f>IFERROR(VLOOKUP(A41,'Ending FY2016'!$A:$E,5,FALSE),"0")+H41</f>
        <v>7</v>
      </c>
      <c r="L41" s="1">
        <f t="shared" si="2"/>
        <v>0</v>
      </c>
      <c r="M41" t="s">
        <v>39</v>
      </c>
      <c r="N41" t="s">
        <v>48</v>
      </c>
      <c r="O41" t="s">
        <v>20</v>
      </c>
      <c r="P41" t="s">
        <v>41</v>
      </c>
      <c r="Q41" t="s">
        <v>22</v>
      </c>
      <c r="R41" t="s">
        <v>23</v>
      </c>
      <c r="S41" t="s">
        <v>24</v>
      </c>
      <c r="T41" s="1"/>
    </row>
    <row r="42" spans="1:20" x14ac:dyDescent="0.25">
      <c r="A42" t="str">
        <f t="shared" si="0"/>
        <v>S1001150073400</v>
      </c>
      <c r="B42" t="s">
        <v>15</v>
      </c>
      <c r="C42" t="s">
        <v>16</v>
      </c>
      <c r="D42" t="s">
        <v>87</v>
      </c>
      <c r="E42" s="1">
        <v>-165487.48000000001</v>
      </c>
      <c r="F42" s="1">
        <v>0</v>
      </c>
      <c r="G42" s="1">
        <v>0</v>
      </c>
      <c r="H42" s="1"/>
      <c r="J42" s="1">
        <f t="shared" si="1"/>
        <v>165487.48000000001</v>
      </c>
      <c r="K42" s="1">
        <f>IFERROR(VLOOKUP(A42,'Ending FY2016'!$A:$E,5,FALSE),"0")+H42</f>
        <v>165493.11000000002</v>
      </c>
      <c r="L42" s="1">
        <f t="shared" si="2"/>
        <v>165487.48000000001</v>
      </c>
      <c r="M42" t="s">
        <v>39</v>
      </c>
      <c r="N42" t="s">
        <v>28</v>
      </c>
      <c r="O42" t="s">
        <v>20</v>
      </c>
      <c r="P42" t="s">
        <v>41</v>
      </c>
      <c r="Q42" t="s">
        <v>22</v>
      </c>
      <c r="R42" t="s">
        <v>23</v>
      </c>
      <c r="S42" t="s">
        <v>24</v>
      </c>
      <c r="T42" s="1"/>
    </row>
    <row r="43" spans="1:20" x14ac:dyDescent="0.25">
      <c r="A43" t="str">
        <f t="shared" si="0"/>
        <v>S1001150073600</v>
      </c>
      <c r="B43" t="s">
        <v>15</v>
      </c>
      <c r="C43" t="s">
        <v>16</v>
      </c>
      <c r="D43" t="s">
        <v>88</v>
      </c>
      <c r="E43" s="1">
        <v>-294.58999999999997</v>
      </c>
      <c r="F43" s="1">
        <v>0</v>
      </c>
      <c r="G43" s="1">
        <v>0</v>
      </c>
      <c r="H43" s="1"/>
      <c r="J43" s="1">
        <f t="shared" si="1"/>
        <v>294.58999999999997</v>
      </c>
      <c r="K43" s="1">
        <f>IFERROR(VLOOKUP(A43,'Ending FY2016'!$A:$E,5,FALSE),"0")+H43</f>
        <v>299.59000000000015</v>
      </c>
      <c r="L43" s="1">
        <f t="shared" si="2"/>
        <v>294.58999999999997</v>
      </c>
      <c r="M43" t="s">
        <v>39</v>
      </c>
      <c r="N43" t="s">
        <v>50</v>
      </c>
      <c r="O43" t="s">
        <v>20</v>
      </c>
      <c r="P43" t="s">
        <v>41</v>
      </c>
      <c r="Q43" t="s">
        <v>22</v>
      </c>
      <c r="R43" t="s">
        <v>23</v>
      </c>
      <c r="S43" t="s">
        <v>24</v>
      </c>
      <c r="T43" s="1"/>
    </row>
    <row r="44" spans="1:20" x14ac:dyDescent="0.25">
      <c r="A44" t="str">
        <f t="shared" si="0"/>
        <v>S1001150074100</v>
      </c>
      <c r="B44" t="s">
        <v>15</v>
      </c>
      <c r="C44" t="s">
        <v>16</v>
      </c>
      <c r="D44" t="s">
        <v>89</v>
      </c>
      <c r="E44" s="1">
        <v>742.11</v>
      </c>
      <c r="F44" s="1">
        <v>281732.89999999997</v>
      </c>
      <c r="G44" s="1">
        <v>0</v>
      </c>
      <c r="H44" s="1"/>
      <c r="J44" s="1">
        <f t="shared" si="1"/>
        <v>-282475.00999999995</v>
      </c>
      <c r="K44" s="1">
        <f>IFERROR(VLOOKUP(A44,'Ending FY2016'!$A:$E,5,FALSE),"0")+H44</f>
        <v>-282484.00999999989</v>
      </c>
      <c r="L44" s="1">
        <f t="shared" si="2"/>
        <v>-282475.00999999995</v>
      </c>
      <c r="M44" t="s">
        <v>39</v>
      </c>
      <c r="N44" t="s">
        <v>65</v>
      </c>
      <c r="O44" t="s">
        <v>20</v>
      </c>
      <c r="P44" t="s">
        <v>41</v>
      </c>
      <c r="Q44" t="s">
        <v>22</v>
      </c>
      <c r="R44" t="s">
        <v>23</v>
      </c>
      <c r="S44" t="s">
        <v>66</v>
      </c>
      <c r="T44" s="1"/>
    </row>
    <row r="45" spans="1:20" x14ac:dyDescent="0.25">
      <c r="A45" t="str">
        <f t="shared" si="0"/>
        <v>S1001150074200</v>
      </c>
      <c r="B45" t="s">
        <v>15</v>
      </c>
      <c r="C45" t="s">
        <v>16</v>
      </c>
      <c r="D45" t="s">
        <v>90</v>
      </c>
      <c r="E45" s="1">
        <v>26754.66</v>
      </c>
      <c r="F45" s="1">
        <v>0</v>
      </c>
      <c r="G45" s="1">
        <v>0</v>
      </c>
      <c r="H45" s="1"/>
      <c r="J45" s="1">
        <f t="shared" si="1"/>
        <v>-26754.66</v>
      </c>
      <c r="K45" s="1">
        <f>IFERROR(VLOOKUP(A45,'Ending FY2016'!$A:$E,5,FALSE),"0")+H45</f>
        <v>-26762.560000000056</v>
      </c>
      <c r="L45" s="1">
        <f t="shared" si="2"/>
        <v>-26754.66</v>
      </c>
      <c r="M45" t="s">
        <v>39</v>
      </c>
      <c r="N45" t="s">
        <v>65</v>
      </c>
      <c r="O45" t="s">
        <v>20</v>
      </c>
      <c r="P45" t="s">
        <v>41</v>
      </c>
      <c r="Q45" t="s">
        <v>22</v>
      </c>
      <c r="R45" t="s">
        <v>23</v>
      </c>
      <c r="S45" t="s">
        <v>66</v>
      </c>
      <c r="T45" s="1"/>
    </row>
    <row r="46" spans="1:20" x14ac:dyDescent="0.25">
      <c r="A46" t="str">
        <f t="shared" si="0"/>
        <v>S1001150082000</v>
      </c>
      <c r="B46" t="s">
        <v>15</v>
      </c>
      <c r="C46" t="s">
        <v>16</v>
      </c>
      <c r="D46" t="s">
        <v>91</v>
      </c>
      <c r="E46" s="1">
        <v>-37674.5</v>
      </c>
      <c r="F46" s="1">
        <v>0</v>
      </c>
      <c r="G46" s="1">
        <v>0</v>
      </c>
      <c r="H46" s="1"/>
      <c r="J46" s="1">
        <f t="shared" si="1"/>
        <v>37674.5</v>
      </c>
      <c r="K46" s="1">
        <f>IFERROR(VLOOKUP(A46,'Ending FY2016'!$A:$E,5,FALSE),"0")+H46</f>
        <v>37675.440000000002</v>
      </c>
      <c r="L46" s="1">
        <f t="shared" si="2"/>
        <v>37674.5</v>
      </c>
      <c r="M46" t="s">
        <v>46</v>
      </c>
      <c r="N46" t="s">
        <v>32</v>
      </c>
      <c r="O46" t="s">
        <v>20</v>
      </c>
      <c r="P46" t="s">
        <v>21</v>
      </c>
      <c r="Q46" t="s">
        <v>22</v>
      </c>
      <c r="R46" t="s">
        <v>23</v>
      </c>
      <c r="S46" t="s">
        <v>24</v>
      </c>
      <c r="T46" s="1"/>
    </row>
    <row r="47" spans="1:20" x14ac:dyDescent="0.25">
      <c r="A47" t="str">
        <f t="shared" si="0"/>
        <v>S1001150082100</v>
      </c>
      <c r="B47" t="s">
        <v>15</v>
      </c>
      <c r="C47" t="s">
        <v>16</v>
      </c>
      <c r="D47" t="s">
        <v>92</v>
      </c>
      <c r="E47" s="1">
        <v>-344387.76</v>
      </c>
      <c r="F47" s="1">
        <v>0</v>
      </c>
      <c r="G47" s="1">
        <v>0</v>
      </c>
      <c r="H47" s="1"/>
      <c r="J47" s="1">
        <f t="shared" si="1"/>
        <v>344387.76</v>
      </c>
      <c r="K47" s="1">
        <f>IFERROR(VLOOKUP(A47,'Ending FY2016'!$A:$E,5,FALSE),"0")+H47</f>
        <v>344400.48</v>
      </c>
      <c r="L47" s="1">
        <f t="shared" si="2"/>
        <v>344400.48</v>
      </c>
      <c r="M47" t="s">
        <v>46</v>
      </c>
      <c r="N47" t="s">
        <v>85</v>
      </c>
      <c r="O47" t="s">
        <v>20</v>
      </c>
      <c r="P47" t="s">
        <v>21</v>
      </c>
      <c r="Q47" t="s">
        <v>22</v>
      </c>
      <c r="R47" t="s">
        <v>23</v>
      </c>
      <c r="S47" t="s">
        <v>23</v>
      </c>
      <c r="T47" s="1"/>
    </row>
    <row r="48" spans="1:20" x14ac:dyDescent="0.25">
      <c r="A48" t="str">
        <f t="shared" si="0"/>
        <v>S1001150083000</v>
      </c>
      <c r="B48" t="s">
        <v>15</v>
      </c>
      <c r="C48" t="s">
        <v>16</v>
      </c>
      <c r="D48" t="s">
        <v>93</v>
      </c>
      <c r="E48" s="1">
        <v>-393316</v>
      </c>
      <c r="F48" s="1">
        <v>0</v>
      </c>
      <c r="G48" s="1">
        <v>0</v>
      </c>
      <c r="H48" s="1"/>
      <c r="J48" s="1">
        <f t="shared" si="1"/>
        <v>393316</v>
      </c>
      <c r="K48" s="1">
        <f>IFERROR(VLOOKUP(A48,'Ending FY2016'!$A:$E,5,FALSE),"0")+H48</f>
        <v>393314.35000000003</v>
      </c>
      <c r="L48" s="1">
        <f t="shared" si="2"/>
        <v>393316</v>
      </c>
      <c r="M48" t="s">
        <v>46</v>
      </c>
      <c r="N48" t="s">
        <v>94</v>
      </c>
      <c r="O48" t="s">
        <v>20</v>
      </c>
      <c r="P48" t="s">
        <v>41</v>
      </c>
      <c r="Q48" t="s">
        <v>22</v>
      </c>
      <c r="R48" t="s">
        <v>23</v>
      </c>
      <c r="S48" t="s">
        <v>23</v>
      </c>
      <c r="T48" s="1"/>
    </row>
    <row r="49" spans="1:20" x14ac:dyDescent="0.25">
      <c r="A49" t="str">
        <f t="shared" si="0"/>
        <v>S1001150083100</v>
      </c>
      <c r="B49" t="s">
        <v>15</v>
      </c>
      <c r="C49" t="s">
        <v>16</v>
      </c>
      <c r="D49" t="s">
        <v>95</v>
      </c>
      <c r="E49" s="1">
        <v>578783.66</v>
      </c>
      <c r="F49" s="1">
        <v>51376.959999999999</v>
      </c>
      <c r="G49" s="1">
        <v>0</v>
      </c>
      <c r="H49" s="1"/>
      <c r="J49" s="1">
        <f t="shared" si="1"/>
        <v>-630160.62</v>
      </c>
      <c r="K49" s="1">
        <f>IFERROR(VLOOKUP(A49,'Ending FY2016'!$A:$E,5,FALSE),"0")+H49</f>
        <v>-630163.93999999994</v>
      </c>
      <c r="L49" s="1">
        <f t="shared" si="2"/>
        <v>-630160.62</v>
      </c>
      <c r="M49" t="s">
        <v>46</v>
      </c>
      <c r="N49" t="s">
        <v>28</v>
      </c>
      <c r="O49" t="s">
        <v>20</v>
      </c>
      <c r="P49" t="s">
        <v>41</v>
      </c>
      <c r="Q49" t="s">
        <v>22</v>
      </c>
      <c r="R49" t="s">
        <v>23</v>
      </c>
      <c r="S49" t="s">
        <v>24</v>
      </c>
      <c r="T49" s="1"/>
    </row>
    <row r="50" spans="1:20" x14ac:dyDescent="0.25">
      <c r="A50" t="str">
        <f t="shared" si="0"/>
        <v>S1001150083300</v>
      </c>
      <c r="B50" t="s">
        <v>15</v>
      </c>
      <c r="C50" t="s">
        <v>16</v>
      </c>
      <c r="D50" t="s">
        <v>96</v>
      </c>
      <c r="E50" s="1">
        <v>-861.34</v>
      </c>
      <c r="F50" s="1">
        <v>0</v>
      </c>
      <c r="G50" s="1">
        <v>0</v>
      </c>
      <c r="H50" s="1"/>
      <c r="J50" s="1">
        <f t="shared" si="1"/>
        <v>861.34</v>
      </c>
      <c r="K50" s="1">
        <f>IFERROR(VLOOKUP(A50,'Ending FY2016'!$A:$E,5,FALSE),"0")+H50</f>
        <v>862</v>
      </c>
      <c r="L50" s="1">
        <f t="shared" si="2"/>
        <v>861.34</v>
      </c>
      <c r="M50" t="s">
        <v>46</v>
      </c>
      <c r="N50" t="s">
        <v>56</v>
      </c>
      <c r="O50" t="s">
        <v>20</v>
      </c>
      <c r="P50" t="s">
        <v>41</v>
      </c>
      <c r="Q50" t="s">
        <v>22</v>
      </c>
      <c r="R50" t="s">
        <v>23</v>
      </c>
      <c r="S50" t="s">
        <v>24</v>
      </c>
      <c r="T50" s="1"/>
    </row>
    <row r="51" spans="1:20" x14ac:dyDescent="0.25">
      <c r="A51" t="str">
        <f t="shared" si="0"/>
        <v>S1001150083400</v>
      </c>
      <c r="B51" t="s">
        <v>15</v>
      </c>
      <c r="C51" t="s">
        <v>16</v>
      </c>
      <c r="D51" t="s">
        <v>97</v>
      </c>
      <c r="E51" s="1">
        <v>-758546.54</v>
      </c>
      <c r="F51" s="1">
        <v>-97.68</v>
      </c>
      <c r="G51" s="1">
        <v>0</v>
      </c>
      <c r="H51" s="1"/>
      <c r="J51" s="1">
        <f t="shared" si="1"/>
        <v>758644.22000000009</v>
      </c>
      <c r="K51" s="1">
        <f>IFERROR(VLOOKUP(A51,'Ending FY2016'!$A:$E,5,FALSE),"0")+H51</f>
        <v>758654.94999999972</v>
      </c>
      <c r="L51" s="1">
        <f t="shared" si="2"/>
        <v>758654.94999999972</v>
      </c>
      <c r="M51" t="s">
        <v>46</v>
      </c>
      <c r="N51" t="s">
        <v>98</v>
      </c>
      <c r="O51" t="s">
        <v>20</v>
      </c>
      <c r="P51" t="s">
        <v>99</v>
      </c>
      <c r="Q51" t="s">
        <v>22</v>
      </c>
      <c r="R51" t="s">
        <v>23</v>
      </c>
      <c r="S51" t="s">
        <v>23</v>
      </c>
      <c r="T51" s="1"/>
    </row>
    <row r="52" spans="1:20" x14ac:dyDescent="0.25">
      <c r="A52" t="str">
        <f t="shared" si="0"/>
        <v>S1001150083700</v>
      </c>
      <c r="B52" t="s">
        <v>15</v>
      </c>
      <c r="C52" t="s">
        <v>16</v>
      </c>
      <c r="D52" t="s">
        <v>100</v>
      </c>
      <c r="E52" s="1">
        <v>-12325.41</v>
      </c>
      <c r="F52" s="1">
        <v>0</v>
      </c>
      <c r="G52" s="1">
        <v>0</v>
      </c>
      <c r="H52" s="1"/>
      <c r="J52" s="1">
        <f t="shared" si="1"/>
        <v>12325.41</v>
      </c>
      <c r="K52" s="1">
        <f>IFERROR(VLOOKUP(A52,'Ending FY2016'!$A:$E,5,FALSE),"0")+H52</f>
        <v>12336.590000000004</v>
      </c>
      <c r="L52" s="1">
        <f t="shared" si="2"/>
        <v>12336.590000000004</v>
      </c>
      <c r="M52" t="s">
        <v>46</v>
      </c>
      <c r="N52" t="s">
        <v>58</v>
      </c>
      <c r="O52" t="s">
        <v>20</v>
      </c>
      <c r="P52" t="s">
        <v>21</v>
      </c>
      <c r="Q52" t="s">
        <v>22</v>
      </c>
      <c r="R52" t="s">
        <v>23</v>
      </c>
      <c r="S52" t="s">
        <v>24</v>
      </c>
      <c r="T52" s="1"/>
    </row>
    <row r="53" spans="1:20" x14ac:dyDescent="0.25">
      <c r="A53" t="str">
        <f t="shared" si="0"/>
        <v>S1001150083900</v>
      </c>
      <c r="B53" t="s">
        <v>15</v>
      </c>
      <c r="C53" t="s">
        <v>16</v>
      </c>
      <c r="D53" t="s">
        <v>101</v>
      </c>
      <c r="E53" s="1">
        <v>-300.08999999999997</v>
      </c>
      <c r="F53" s="1">
        <v>0</v>
      </c>
      <c r="G53" s="1">
        <v>0</v>
      </c>
      <c r="H53" s="1"/>
      <c r="J53" s="1">
        <f t="shared" si="1"/>
        <v>300.08999999999997</v>
      </c>
      <c r="K53" s="1">
        <f>IFERROR(VLOOKUP(A53,'Ending FY2016'!$A:$E,5,FALSE),"0")+H53</f>
        <v>308.54999999993015</v>
      </c>
      <c r="L53" s="1">
        <f t="shared" si="2"/>
        <v>300.08999999999997</v>
      </c>
      <c r="M53" t="s">
        <v>46</v>
      </c>
      <c r="N53" t="s">
        <v>102</v>
      </c>
      <c r="O53" t="s">
        <v>20</v>
      </c>
      <c r="P53" t="s">
        <v>41</v>
      </c>
      <c r="Q53" t="s">
        <v>22</v>
      </c>
      <c r="R53" t="s">
        <v>23</v>
      </c>
      <c r="S53" t="s">
        <v>23</v>
      </c>
      <c r="T53" s="1"/>
    </row>
    <row r="54" spans="1:20" x14ac:dyDescent="0.25">
      <c r="A54" t="str">
        <f t="shared" si="0"/>
        <v>S1001150084100</v>
      </c>
      <c r="B54" t="s">
        <v>15</v>
      </c>
      <c r="C54" t="s">
        <v>16</v>
      </c>
      <c r="D54" t="s">
        <v>103</v>
      </c>
      <c r="E54" s="1">
        <v>-1748970.84</v>
      </c>
      <c r="F54" s="1">
        <v>0</v>
      </c>
      <c r="G54" s="1">
        <v>0</v>
      </c>
      <c r="H54" s="1"/>
      <c r="J54" s="1">
        <f t="shared" si="1"/>
        <v>1748970.84</v>
      </c>
      <c r="K54" s="1">
        <f>IFERROR(VLOOKUP(A54,'Ending FY2016'!$A:$E,5,FALSE),"0")+H54</f>
        <v>1748981.1900000002</v>
      </c>
      <c r="L54" s="1">
        <f t="shared" si="2"/>
        <v>1748981.1900000002</v>
      </c>
      <c r="M54" t="s">
        <v>46</v>
      </c>
      <c r="N54" t="s">
        <v>104</v>
      </c>
      <c r="O54" t="s">
        <v>20</v>
      </c>
      <c r="P54" t="s">
        <v>41</v>
      </c>
      <c r="Q54" t="s">
        <v>22</v>
      </c>
      <c r="R54" t="s">
        <v>23</v>
      </c>
      <c r="S54" t="s">
        <v>66</v>
      </c>
      <c r="T54" s="1"/>
    </row>
    <row r="55" spans="1:20" x14ac:dyDescent="0.25">
      <c r="A55" t="str">
        <f t="shared" si="0"/>
        <v>S1001150084200</v>
      </c>
      <c r="B55" t="s">
        <v>15</v>
      </c>
      <c r="C55" t="s">
        <v>16</v>
      </c>
      <c r="D55" t="s">
        <v>105</v>
      </c>
      <c r="E55" s="1">
        <v>103747.39</v>
      </c>
      <c r="F55" s="1">
        <v>199584.51</v>
      </c>
      <c r="G55" s="1">
        <v>0</v>
      </c>
      <c r="H55" s="1"/>
      <c r="J55" s="1">
        <f t="shared" si="1"/>
        <v>-303331.90000000002</v>
      </c>
      <c r="K55" s="1">
        <f>IFERROR(VLOOKUP(A55,'Ending FY2016'!$A:$E,5,FALSE),"0")+H55</f>
        <v>-303341.46000000002</v>
      </c>
      <c r="L55" s="1">
        <f t="shared" si="2"/>
        <v>-303331.90000000002</v>
      </c>
      <c r="M55" t="s">
        <v>46</v>
      </c>
      <c r="N55" t="s">
        <v>65</v>
      </c>
      <c r="O55" t="s">
        <v>20</v>
      </c>
      <c r="P55" t="s">
        <v>41</v>
      </c>
      <c r="Q55" t="s">
        <v>22</v>
      </c>
      <c r="R55" t="s">
        <v>23</v>
      </c>
      <c r="S55" t="s">
        <v>66</v>
      </c>
      <c r="T55" s="1"/>
    </row>
    <row r="56" spans="1:20" x14ac:dyDescent="0.25">
      <c r="A56" t="str">
        <f t="shared" si="0"/>
        <v>S1001150094500</v>
      </c>
      <c r="B56" t="s">
        <v>15</v>
      </c>
      <c r="C56" t="s">
        <v>16</v>
      </c>
      <c r="D56" t="s">
        <v>106</v>
      </c>
      <c r="E56" s="1">
        <v>702.6</v>
      </c>
      <c r="F56" s="1">
        <v>0</v>
      </c>
      <c r="G56" s="1">
        <v>0</v>
      </c>
      <c r="H56" s="1"/>
      <c r="J56" s="1">
        <f t="shared" si="1"/>
        <v>-702.6</v>
      </c>
      <c r="K56" s="1">
        <f>IFERROR(VLOOKUP(A56,'Ending FY2016'!$A:$E,5,FALSE),"0")+H56</f>
        <v>-697.51999999999953</v>
      </c>
      <c r="L56" s="1">
        <f t="shared" si="2"/>
        <v>-702.6</v>
      </c>
      <c r="M56" t="s">
        <v>24</v>
      </c>
      <c r="N56" t="s">
        <v>24</v>
      </c>
      <c r="O56" t="s">
        <v>107</v>
      </c>
      <c r="P56" t="s">
        <v>41</v>
      </c>
      <c r="Q56" t="s">
        <v>22</v>
      </c>
      <c r="R56" t="s">
        <v>23</v>
      </c>
      <c r="S56" t="s">
        <v>24</v>
      </c>
      <c r="T56" s="1"/>
    </row>
    <row r="57" spans="1:20" x14ac:dyDescent="0.25">
      <c r="A57" t="str">
        <f t="shared" si="0"/>
        <v>S1001150096000</v>
      </c>
      <c r="B57" t="s">
        <v>15</v>
      </c>
      <c r="C57" t="s">
        <v>16</v>
      </c>
      <c r="D57" t="s">
        <v>108</v>
      </c>
      <c r="E57" s="1">
        <v>0</v>
      </c>
      <c r="F57" s="1">
        <v>489.26</v>
      </c>
      <c r="G57" s="1">
        <v>0</v>
      </c>
      <c r="H57" s="1"/>
      <c r="J57" s="1">
        <f t="shared" si="1"/>
        <v>-489.26</v>
      </c>
      <c r="K57" s="1">
        <f>IFERROR(VLOOKUP(A57,'Ending FY2016'!$A:$E,5,FALSE),"0")+H57</f>
        <v>-489.26</v>
      </c>
      <c r="L57" s="1">
        <f t="shared" si="2"/>
        <v>-489.26</v>
      </c>
      <c r="M57" t="s">
        <v>24</v>
      </c>
      <c r="N57" t="s">
        <v>24</v>
      </c>
      <c r="O57" t="s">
        <v>109</v>
      </c>
      <c r="P57" t="s">
        <v>41</v>
      </c>
      <c r="Q57" t="s">
        <v>22</v>
      </c>
      <c r="R57" t="s">
        <v>23</v>
      </c>
      <c r="S57" t="s">
        <v>24</v>
      </c>
      <c r="T57" s="1"/>
    </row>
    <row r="58" spans="1:20" x14ac:dyDescent="0.25">
      <c r="A58" t="str">
        <f t="shared" si="0"/>
        <v>S1001150096100</v>
      </c>
      <c r="B58" t="s">
        <v>15</v>
      </c>
      <c r="C58" t="s">
        <v>16</v>
      </c>
      <c r="D58" t="s">
        <v>110</v>
      </c>
      <c r="E58" s="1">
        <v>0</v>
      </c>
      <c r="F58" s="1">
        <v>0</v>
      </c>
      <c r="G58" s="1">
        <v>0</v>
      </c>
      <c r="H58" s="1"/>
      <c r="J58" s="1">
        <f t="shared" si="1"/>
        <v>0</v>
      </c>
      <c r="K58" s="1">
        <f>IFERROR(VLOOKUP(A58,'Ending FY2016'!$A:$E,5,FALSE),"0")+H58</f>
        <v>0.70999999999997954</v>
      </c>
      <c r="L58" s="1">
        <f t="shared" si="2"/>
        <v>0</v>
      </c>
      <c r="M58" t="s">
        <v>24</v>
      </c>
      <c r="N58" t="s">
        <v>24</v>
      </c>
      <c r="O58" t="s">
        <v>109</v>
      </c>
      <c r="P58" t="s">
        <v>41</v>
      </c>
      <c r="Q58" t="s">
        <v>22</v>
      </c>
      <c r="R58" t="s">
        <v>23</v>
      </c>
      <c r="S58" t="s">
        <v>24</v>
      </c>
      <c r="T58" s="1"/>
    </row>
    <row r="59" spans="1:20" x14ac:dyDescent="0.25">
      <c r="A59" t="str">
        <f t="shared" si="0"/>
        <v>S1001150096300</v>
      </c>
      <c r="B59" t="s">
        <v>15</v>
      </c>
      <c r="C59" t="s">
        <v>16</v>
      </c>
      <c r="D59" t="s">
        <v>111</v>
      </c>
      <c r="E59" s="1">
        <v>0</v>
      </c>
      <c r="F59" s="1">
        <v>0</v>
      </c>
      <c r="G59" s="1">
        <v>0</v>
      </c>
      <c r="H59" s="1"/>
      <c r="J59" s="1">
        <f t="shared" si="1"/>
        <v>0</v>
      </c>
      <c r="K59" s="1">
        <f>IFERROR(VLOOKUP(A59,'Ending FY2016'!$A:$E,5,FALSE),"0")+H59</f>
        <v>0</v>
      </c>
      <c r="L59" s="1">
        <f t="shared" si="2"/>
        <v>0</v>
      </c>
      <c r="M59" t="s">
        <v>24</v>
      </c>
      <c r="N59" t="s">
        <v>24</v>
      </c>
      <c r="O59" t="s">
        <v>109</v>
      </c>
      <c r="P59" t="s">
        <v>41</v>
      </c>
      <c r="Q59" t="s">
        <v>22</v>
      </c>
      <c r="R59" t="s">
        <v>23</v>
      </c>
      <c r="S59" t="s">
        <v>24</v>
      </c>
      <c r="T59" s="1"/>
    </row>
    <row r="60" spans="1:20" x14ac:dyDescent="0.25">
      <c r="A60" t="str">
        <f t="shared" si="0"/>
        <v>S1001150096500</v>
      </c>
      <c r="B60" t="s">
        <v>15</v>
      </c>
      <c r="C60" t="s">
        <v>16</v>
      </c>
      <c r="D60" t="s">
        <v>112</v>
      </c>
      <c r="E60" s="1">
        <v>0</v>
      </c>
      <c r="F60" s="1">
        <v>0</v>
      </c>
      <c r="G60" s="1">
        <v>0</v>
      </c>
      <c r="H60" s="1"/>
      <c r="J60" s="1">
        <f t="shared" si="1"/>
        <v>0</v>
      </c>
      <c r="K60" s="1">
        <f>IFERROR(VLOOKUP(A60,'Ending FY2016'!$A:$E,5,FALSE),"0")+H60</f>
        <v>0</v>
      </c>
      <c r="L60" s="1">
        <f t="shared" si="2"/>
        <v>0</v>
      </c>
      <c r="M60" t="s">
        <v>24</v>
      </c>
      <c r="N60" t="s">
        <v>24</v>
      </c>
      <c r="O60" t="s">
        <v>109</v>
      </c>
      <c r="P60" t="s">
        <v>41</v>
      </c>
      <c r="Q60" t="s">
        <v>22</v>
      </c>
      <c r="R60" t="s">
        <v>23</v>
      </c>
      <c r="S60" t="s">
        <v>24</v>
      </c>
      <c r="T60" s="1"/>
    </row>
    <row r="61" spans="1:20" x14ac:dyDescent="0.25">
      <c r="A61" t="str">
        <f t="shared" si="0"/>
        <v>S1001150096700</v>
      </c>
      <c r="B61" t="s">
        <v>15</v>
      </c>
      <c r="C61" t="s">
        <v>16</v>
      </c>
      <c r="D61" t="s">
        <v>113</v>
      </c>
      <c r="E61" s="1">
        <v>0</v>
      </c>
      <c r="F61" s="1">
        <v>815</v>
      </c>
      <c r="G61" s="1">
        <v>0</v>
      </c>
      <c r="H61" s="1"/>
      <c r="J61" s="1">
        <f t="shared" si="1"/>
        <v>-815</v>
      </c>
      <c r="K61" s="1">
        <f>IFERROR(VLOOKUP(A61,'Ending FY2016'!$A:$E,5,FALSE),"0")+H61</f>
        <v>3645</v>
      </c>
      <c r="L61" s="1">
        <f t="shared" si="2"/>
        <v>3645</v>
      </c>
      <c r="M61" t="s">
        <v>24</v>
      </c>
      <c r="N61" t="s">
        <v>24</v>
      </c>
      <c r="O61" t="s">
        <v>109</v>
      </c>
      <c r="P61" t="s">
        <v>41</v>
      </c>
      <c r="Q61" t="s">
        <v>22</v>
      </c>
      <c r="R61" t="s">
        <v>23</v>
      </c>
      <c r="S61" t="s">
        <v>24</v>
      </c>
      <c r="T61" s="1"/>
    </row>
    <row r="62" spans="1:20" x14ac:dyDescent="0.25">
      <c r="A62" t="str">
        <f t="shared" si="0"/>
        <v>S2121150096700</v>
      </c>
      <c r="B62" t="s">
        <v>114</v>
      </c>
      <c r="C62" t="s">
        <v>16</v>
      </c>
      <c r="D62" t="s">
        <v>113</v>
      </c>
      <c r="E62" s="1">
        <v>0</v>
      </c>
      <c r="F62" s="1">
        <v>0</v>
      </c>
      <c r="G62" s="1">
        <v>0</v>
      </c>
      <c r="H62" s="1"/>
      <c r="J62" s="1">
        <f t="shared" si="1"/>
        <v>0</v>
      </c>
      <c r="K62" s="1">
        <f>IFERROR(VLOOKUP(A62,'Ending FY2016'!$A:$E,5,FALSE),"0")+H62</f>
        <v>0</v>
      </c>
      <c r="L62" s="1">
        <f t="shared" si="2"/>
        <v>0</v>
      </c>
      <c r="M62" t="s">
        <v>24</v>
      </c>
      <c r="N62" t="s">
        <v>24</v>
      </c>
      <c r="O62" t="s">
        <v>109</v>
      </c>
      <c r="P62" t="s">
        <v>41</v>
      </c>
      <c r="Q62" t="s">
        <v>22</v>
      </c>
      <c r="R62" t="s">
        <v>23</v>
      </c>
      <c r="S62" t="s">
        <v>24</v>
      </c>
      <c r="T62" s="1"/>
    </row>
    <row r="63" spans="1:20" x14ac:dyDescent="0.25">
      <c r="A63" t="str">
        <f t="shared" si="0"/>
        <v>S2571150096700</v>
      </c>
      <c r="B63" t="s">
        <v>115</v>
      </c>
      <c r="C63" t="s">
        <v>16</v>
      </c>
      <c r="D63" t="s">
        <v>113</v>
      </c>
      <c r="E63" s="1">
        <v>0</v>
      </c>
      <c r="F63" s="1">
        <v>0</v>
      </c>
      <c r="G63" s="1">
        <v>0</v>
      </c>
      <c r="H63" s="1"/>
      <c r="J63" s="1">
        <f t="shared" si="1"/>
        <v>0</v>
      </c>
      <c r="K63" s="1">
        <f>IFERROR(VLOOKUP(A63,'Ending FY2016'!$A:$E,5,FALSE),"0")+H63</f>
        <v>0</v>
      </c>
      <c r="L63" s="1">
        <f t="shared" si="2"/>
        <v>0</v>
      </c>
      <c r="M63" t="s">
        <v>24</v>
      </c>
      <c r="N63" t="s">
        <v>24</v>
      </c>
      <c r="O63" t="s">
        <v>109</v>
      </c>
      <c r="P63" t="s">
        <v>41</v>
      </c>
      <c r="Q63" t="s">
        <v>22</v>
      </c>
      <c r="R63" t="s">
        <v>23</v>
      </c>
      <c r="S63" t="s">
        <v>24</v>
      </c>
      <c r="T63" s="1"/>
    </row>
    <row r="64" spans="1:20" x14ac:dyDescent="0.25">
      <c r="A64" t="str">
        <f t="shared" si="0"/>
        <v>S2591150096700</v>
      </c>
      <c r="B64" t="s">
        <v>116</v>
      </c>
      <c r="C64" t="s">
        <v>16</v>
      </c>
      <c r="D64" t="s">
        <v>113</v>
      </c>
      <c r="E64" s="1">
        <v>0</v>
      </c>
      <c r="F64" s="1">
        <v>0</v>
      </c>
      <c r="G64" s="1">
        <v>0</v>
      </c>
      <c r="H64" s="1"/>
      <c r="J64" s="1">
        <f t="shared" si="1"/>
        <v>0</v>
      </c>
      <c r="K64" s="1">
        <f>IFERROR(VLOOKUP(A64,'Ending FY2016'!$A:$E,5,FALSE),"0")+H64</f>
        <v>0</v>
      </c>
      <c r="L64" s="1">
        <f t="shared" si="2"/>
        <v>0</v>
      </c>
      <c r="M64" t="s">
        <v>24</v>
      </c>
      <c r="N64" t="s">
        <v>24</v>
      </c>
      <c r="O64" t="s">
        <v>109</v>
      </c>
      <c r="P64" t="s">
        <v>41</v>
      </c>
      <c r="Q64" t="s">
        <v>22</v>
      </c>
      <c r="R64" t="s">
        <v>23</v>
      </c>
      <c r="S64" t="s">
        <v>24</v>
      </c>
      <c r="T64" s="1"/>
    </row>
    <row r="65" spans="1:20" x14ac:dyDescent="0.25">
      <c r="A65" t="str">
        <f t="shared" si="0"/>
        <v>S2611150096700</v>
      </c>
      <c r="B65" t="s">
        <v>117</v>
      </c>
      <c r="C65" t="s">
        <v>16</v>
      </c>
      <c r="D65" t="s">
        <v>113</v>
      </c>
      <c r="E65" s="1">
        <v>0</v>
      </c>
      <c r="F65" s="1">
        <v>0</v>
      </c>
      <c r="G65" s="1">
        <v>0</v>
      </c>
      <c r="H65" s="1"/>
      <c r="J65" s="1">
        <f t="shared" si="1"/>
        <v>0</v>
      </c>
      <c r="K65" s="1">
        <f>IFERROR(VLOOKUP(A65,'Ending FY2016'!$A:$E,5,FALSE),"0")+H65</f>
        <v>0</v>
      </c>
      <c r="L65" s="1">
        <f t="shared" si="2"/>
        <v>0</v>
      </c>
      <c r="M65" t="s">
        <v>24</v>
      </c>
      <c r="N65" t="s">
        <v>24</v>
      </c>
      <c r="O65" t="s">
        <v>109</v>
      </c>
      <c r="P65" t="s">
        <v>41</v>
      </c>
      <c r="Q65" t="s">
        <v>22</v>
      </c>
      <c r="R65" t="s">
        <v>23</v>
      </c>
      <c r="S65" t="s">
        <v>24</v>
      </c>
      <c r="T65" s="1"/>
    </row>
    <row r="66" spans="1:20" x14ac:dyDescent="0.25">
      <c r="A66" t="str">
        <f t="shared" si="0"/>
        <v>S2721150096700</v>
      </c>
      <c r="B66" t="s">
        <v>118</v>
      </c>
      <c r="C66" t="s">
        <v>16</v>
      </c>
      <c r="D66" t="s">
        <v>113</v>
      </c>
      <c r="E66" s="1">
        <v>0</v>
      </c>
      <c r="F66" s="1">
        <v>0</v>
      </c>
      <c r="G66" s="1">
        <v>0</v>
      </c>
      <c r="H66" s="1"/>
      <c r="J66" s="1">
        <f t="shared" si="1"/>
        <v>0</v>
      </c>
      <c r="K66" s="1">
        <f>IFERROR(VLOOKUP(A66,'Ending FY2016'!$A:$E,5,FALSE),"0")+H66</f>
        <v>0</v>
      </c>
      <c r="L66" s="1">
        <f t="shared" si="2"/>
        <v>0</v>
      </c>
      <c r="M66" t="s">
        <v>24</v>
      </c>
      <c r="N66" t="s">
        <v>24</v>
      </c>
      <c r="O66" t="s">
        <v>109</v>
      </c>
      <c r="P66" t="s">
        <v>41</v>
      </c>
      <c r="Q66" t="s">
        <v>22</v>
      </c>
      <c r="R66" t="s">
        <v>23</v>
      </c>
      <c r="S66" t="s">
        <v>24</v>
      </c>
      <c r="T66" s="1"/>
    </row>
    <row r="67" spans="1:20" x14ac:dyDescent="0.25">
      <c r="A67" t="str">
        <f t="shared" si="0"/>
        <v>S2741150096700</v>
      </c>
      <c r="B67" t="s">
        <v>119</v>
      </c>
      <c r="C67" t="s">
        <v>16</v>
      </c>
      <c r="D67" t="s">
        <v>113</v>
      </c>
      <c r="E67" s="1">
        <v>0</v>
      </c>
      <c r="F67" s="1">
        <v>0</v>
      </c>
      <c r="G67" s="1">
        <v>0</v>
      </c>
      <c r="H67" s="1"/>
      <c r="J67" s="1">
        <f t="shared" si="1"/>
        <v>0</v>
      </c>
      <c r="K67" s="1">
        <f>IFERROR(VLOOKUP(A67,'Ending FY2016'!$A:$E,5,FALSE),"0")+H67</f>
        <v>0</v>
      </c>
      <c r="L67" s="1">
        <f t="shared" si="2"/>
        <v>0</v>
      </c>
      <c r="M67" t="s">
        <v>24</v>
      </c>
      <c r="N67" t="s">
        <v>24</v>
      </c>
      <c r="O67" t="s">
        <v>109</v>
      </c>
      <c r="P67" t="s">
        <v>41</v>
      </c>
      <c r="Q67" t="s">
        <v>22</v>
      </c>
      <c r="R67" t="s">
        <v>23</v>
      </c>
      <c r="S67" t="s">
        <v>24</v>
      </c>
      <c r="T67" s="1"/>
    </row>
    <row r="68" spans="1:20" x14ac:dyDescent="0.25">
      <c r="A68" t="str">
        <f t="shared" ref="A68:A131" si="3">B68&amp;C68&amp;D68</f>
        <v>S1001150097100</v>
      </c>
      <c r="B68" t="s">
        <v>15</v>
      </c>
      <c r="C68" t="s">
        <v>16</v>
      </c>
      <c r="D68" t="s">
        <v>120</v>
      </c>
      <c r="E68" s="1">
        <v>0</v>
      </c>
      <c r="F68" s="1">
        <v>0</v>
      </c>
      <c r="G68" s="1">
        <v>0</v>
      </c>
      <c r="H68" s="1"/>
      <c r="J68" s="1">
        <f t="shared" ref="J68:J131" si="4">-E68-F68+G68+H68</f>
        <v>0</v>
      </c>
      <c r="K68" s="1">
        <f>IFERROR(VLOOKUP(A68,'Ending FY2016'!$A:$E,5,FALSE),"0")+H68</f>
        <v>0</v>
      </c>
      <c r="L68" s="1">
        <f t="shared" ref="L68:L131" si="5">IF(J68-K68&lt;-10,K68+I68,IF(J68-K68&gt;10,K68+I68,J68+I68))</f>
        <v>0</v>
      </c>
      <c r="M68" t="s">
        <v>24</v>
      </c>
      <c r="N68" t="s">
        <v>24</v>
      </c>
      <c r="O68" t="s">
        <v>109</v>
      </c>
      <c r="P68" t="s">
        <v>41</v>
      </c>
      <c r="Q68" t="s">
        <v>22</v>
      </c>
      <c r="R68" t="s">
        <v>23</v>
      </c>
      <c r="S68" t="s">
        <v>24</v>
      </c>
      <c r="T68" s="1"/>
    </row>
    <row r="69" spans="1:20" x14ac:dyDescent="0.25">
      <c r="A69" t="str">
        <f t="shared" si="3"/>
        <v>S1001150097101</v>
      </c>
      <c r="B69" t="s">
        <v>15</v>
      </c>
      <c r="C69" t="s">
        <v>16</v>
      </c>
      <c r="D69" t="s">
        <v>121</v>
      </c>
      <c r="E69" s="1">
        <v>0</v>
      </c>
      <c r="F69" s="1">
        <v>0</v>
      </c>
      <c r="G69" s="1">
        <v>0</v>
      </c>
      <c r="H69" s="1"/>
      <c r="J69" s="1">
        <f t="shared" si="4"/>
        <v>0</v>
      </c>
      <c r="K69" s="1">
        <f>IFERROR(VLOOKUP(A69,'Ending FY2016'!$A:$E,5,FALSE),"0")+H69</f>
        <v>0</v>
      </c>
      <c r="L69" s="1">
        <f t="shared" si="5"/>
        <v>0</v>
      </c>
      <c r="M69" t="s">
        <v>24</v>
      </c>
      <c r="N69" t="s">
        <v>24</v>
      </c>
      <c r="O69" t="s">
        <v>109</v>
      </c>
      <c r="P69" t="s">
        <v>41</v>
      </c>
      <c r="Q69" t="s">
        <v>22</v>
      </c>
      <c r="R69" t="s">
        <v>23</v>
      </c>
      <c r="S69" t="s">
        <v>24</v>
      </c>
      <c r="T69" s="1"/>
    </row>
    <row r="70" spans="1:20" x14ac:dyDescent="0.25">
      <c r="A70" t="str">
        <f t="shared" si="3"/>
        <v>S1001150098000</v>
      </c>
      <c r="B70" t="s">
        <v>15</v>
      </c>
      <c r="C70" t="s">
        <v>16</v>
      </c>
      <c r="D70" t="s">
        <v>122</v>
      </c>
      <c r="E70" s="1">
        <v>0</v>
      </c>
      <c r="F70" s="1">
        <v>0</v>
      </c>
      <c r="G70" s="1">
        <v>0</v>
      </c>
      <c r="H70" s="1"/>
      <c r="J70" s="1">
        <f t="shared" si="4"/>
        <v>0</v>
      </c>
      <c r="K70" s="1">
        <f>IFERROR(VLOOKUP(A70,'Ending FY2016'!$A:$E,5,FALSE),"0")+H70</f>
        <v>0</v>
      </c>
      <c r="L70" s="1">
        <f t="shared" si="5"/>
        <v>0</v>
      </c>
      <c r="M70" t="s">
        <v>24</v>
      </c>
      <c r="N70" t="s">
        <v>24</v>
      </c>
      <c r="O70" t="s">
        <v>109</v>
      </c>
      <c r="P70" t="s">
        <v>41</v>
      </c>
      <c r="Q70" t="s">
        <v>22</v>
      </c>
      <c r="R70" t="s">
        <v>23</v>
      </c>
      <c r="S70" t="s">
        <v>24</v>
      </c>
      <c r="T70" s="1"/>
    </row>
    <row r="71" spans="1:20" x14ac:dyDescent="0.25">
      <c r="A71" t="str">
        <f t="shared" si="3"/>
        <v>S1001150099000</v>
      </c>
      <c r="B71" t="s">
        <v>15</v>
      </c>
      <c r="C71" t="s">
        <v>16</v>
      </c>
      <c r="D71" t="s">
        <v>123</v>
      </c>
      <c r="E71" s="1">
        <v>-26505.31</v>
      </c>
      <c r="F71" s="1">
        <v>0</v>
      </c>
      <c r="G71" s="1">
        <v>0</v>
      </c>
      <c r="H71" s="1"/>
      <c r="J71" s="1">
        <f t="shared" si="4"/>
        <v>26505.31</v>
      </c>
      <c r="K71" s="1">
        <f>IFERROR(VLOOKUP(A71,'Ending FY2016'!$A:$E,5,FALSE),"0")+H71</f>
        <v>26505.31</v>
      </c>
      <c r="L71" s="1">
        <f t="shared" si="5"/>
        <v>26505.31</v>
      </c>
      <c r="M71" t="s">
        <v>24</v>
      </c>
      <c r="N71" t="s">
        <v>24</v>
      </c>
      <c r="O71" t="s">
        <v>109</v>
      </c>
      <c r="P71" t="s">
        <v>41</v>
      </c>
      <c r="Q71" t="s">
        <v>22</v>
      </c>
      <c r="R71" t="s">
        <v>23</v>
      </c>
      <c r="S71" t="s">
        <v>24</v>
      </c>
      <c r="T71" s="1"/>
    </row>
    <row r="72" spans="1:20" x14ac:dyDescent="0.25">
      <c r="A72" t="str">
        <f t="shared" si="3"/>
        <v>S1001150099100</v>
      </c>
      <c r="B72" t="s">
        <v>15</v>
      </c>
      <c r="C72" t="s">
        <v>16</v>
      </c>
      <c r="D72" t="s">
        <v>124</v>
      </c>
      <c r="E72" s="1">
        <v>0</v>
      </c>
      <c r="F72" s="1">
        <v>0</v>
      </c>
      <c r="G72" s="1">
        <v>0</v>
      </c>
      <c r="H72" s="1"/>
      <c r="J72" s="1">
        <f t="shared" si="4"/>
        <v>0</v>
      </c>
      <c r="K72" s="1">
        <f>IFERROR(VLOOKUP(A72,'Ending FY2016'!$A:$E,5,FALSE),"0")+H72</f>
        <v>1965</v>
      </c>
      <c r="L72" s="1">
        <f t="shared" si="5"/>
        <v>1965</v>
      </c>
      <c r="M72" t="s">
        <v>24</v>
      </c>
      <c r="N72" t="s">
        <v>24</v>
      </c>
      <c r="O72" t="s">
        <v>109</v>
      </c>
      <c r="P72" t="s">
        <v>41</v>
      </c>
      <c r="Q72" t="s">
        <v>22</v>
      </c>
      <c r="R72" t="s">
        <v>23</v>
      </c>
      <c r="S72" t="s">
        <v>24</v>
      </c>
      <c r="T72" s="1"/>
    </row>
    <row r="73" spans="1:20" x14ac:dyDescent="0.25">
      <c r="A73" t="str">
        <f t="shared" si="3"/>
        <v>S1001150099300</v>
      </c>
      <c r="B73" t="s">
        <v>15</v>
      </c>
      <c r="C73" t="s">
        <v>16</v>
      </c>
      <c r="D73" t="s">
        <v>125</v>
      </c>
      <c r="E73" s="1">
        <v>42141.83</v>
      </c>
      <c r="F73" s="1">
        <v>20050.47</v>
      </c>
      <c r="G73" s="1">
        <v>0</v>
      </c>
      <c r="H73" s="1"/>
      <c r="J73" s="1">
        <f t="shared" si="4"/>
        <v>-62192.3</v>
      </c>
      <c r="K73" s="1">
        <f>IFERROR(VLOOKUP(A73,'Ending FY2016'!$A:$E,5,FALSE),"0")+H73</f>
        <v>-18747.27</v>
      </c>
      <c r="L73" s="1">
        <f t="shared" si="5"/>
        <v>-18747.27</v>
      </c>
      <c r="M73" t="s">
        <v>24</v>
      </c>
      <c r="N73" t="s">
        <v>24</v>
      </c>
      <c r="O73" t="s">
        <v>107</v>
      </c>
      <c r="P73" t="s">
        <v>41</v>
      </c>
      <c r="Q73" t="s">
        <v>22</v>
      </c>
      <c r="R73" t="s">
        <v>23</v>
      </c>
      <c r="S73" t="s">
        <v>24</v>
      </c>
      <c r="T73" s="1"/>
    </row>
    <row r="74" spans="1:20" x14ac:dyDescent="0.25">
      <c r="A74" t="str">
        <f t="shared" si="3"/>
        <v>S1001150099801</v>
      </c>
      <c r="B74" t="s">
        <v>15</v>
      </c>
      <c r="C74" t="s">
        <v>16</v>
      </c>
      <c r="D74" t="s">
        <v>126</v>
      </c>
      <c r="E74" s="1">
        <v>0</v>
      </c>
      <c r="F74" s="1">
        <v>0</v>
      </c>
      <c r="G74" s="1">
        <v>0</v>
      </c>
      <c r="H74" s="1"/>
      <c r="J74" s="1">
        <f t="shared" si="4"/>
        <v>0</v>
      </c>
      <c r="K74" s="1">
        <f>IFERROR(VLOOKUP(A74,'Ending FY2016'!$A:$E,5,FALSE),"0")+H74</f>
        <v>0</v>
      </c>
      <c r="L74" s="1">
        <f t="shared" si="5"/>
        <v>0</v>
      </c>
      <c r="M74" t="s">
        <v>24</v>
      </c>
      <c r="N74" t="s">
        <v>24</v>
      </c>
      <c r="O74" t="s">
        <v>109</v>
      </c>
      <c r="P74" t="s">
        <v>41</v>
      </c>
      <c r="Q74" t="s">
        <v>22</v>
      </c>
      <c r="R74" t="s">
        <v>23</v>
      </c>
      <c r="S74" t="s">
        <v>24</v>
      </c>
      <c r="T74" s="1"/>
    </row>
    <row r="75" spans="1:20" x14ac:dyDescent="0.25">
      <c r="A75" t="str">
        <f t="shared" si="3"/>
        <v>S1001150099900</v>
      </c>
      <c r="B75" t="s">
        <v>15</v>
      </c>
      <c r="C75" t="s">
        <v>16</v>
      </c>
      <c r="D75" t="s">
        <v>127</v>
      </c>
      <c r="E75" s="1">
        <v>0</v>
      </c>
      <c r="F75" s="1">
        <v>0</v>
      </c>
      <c r="G75" s="1">
        <v>0</v>
      </c>
      <c r="H75" s="1"/>
      <c r="J75" s="1">
        <f t="shared" si="4"/>
        <v>0</v>
      </c>
      <c r="K75" s="1">
        <f>IFERROR(VLOOKUP(A75,'Ending FY2016'!$A:$E,5,FALSE),"0")+H75</f>
        <v>0</v>
      </c>
      <c r="L75" s="1">
        <f t="shared" si="5"/>
        <v>0</v>
      </c>
      <c r="M75" t="s">
        <v>128</v>
      </c>
      <c r="N75">
        <v>0</v>
      </c>
      <c r="O75" t="s">
        <v>107</v>
      </c>
      <c r="P75" t="s">
        <v>41</v>
      </c>
      <c r="Q75" t="s">
        <v>22</v>
      </c>
      <c r="R75" t="s">
        <v>23</v>
      </c>
      <c r="S75" t="s">
        <v>128</v>
      </c>
      <c r="T75" s="1"/>
    </row>
    <row r="76" spans="1:20" x14ac:dyDescent="0.25">
      <c r="A76" t="str">
        <f t="shared" si="3"/>
        <v>S1001440013100</v>
      </c>
      <c r="B76" t="s">
        <v>15</v>
      </c>
      <c r="C76" t="s">
        <v>68</v>
      </c>
      <c r="D76" t="s">
        <v>27</v>
      </c>
      <c r="E76" s="1">
        <v>5500301.9400000004</v>
      </c>
      <c r="F76" s="1">
        <v>0</v>
      </c>
      <c r="G76" s="1">
        <v>0</v>
      </c>
      <c r="H76" s="1">
        <v>186.47</v>
      </c>
      <c r="J76" s="1">
        <f>-E76-F76+G76+H76</f>
        <v>-5500115.4700000007</v>
      </c>
      <c r="K76" s="1">
        <f>IFERROR(VLOOKUP(A76,'Ending FY2016'!$A:$E,5,FALSE),"0")+H76</f>
        <v>10930.539999992847</v>
      </c>
      <c r="L76" s="1">
        <f t="shared" si="5"/>
        <v>10930.539999992847</v>
      </c>
      <c r="M76" t="s">
        <v>18</v>
      </c>
      <c r="N76" t="s">
        <v>28</v>
      </c>
      <c r="O76" t="s">
        <v>20</v>
      </c>
      <c r="P76" t="s">
        <v>21</v>
      </c>
      <c r="Q76" t="s">
        <v>22</v>
      </c>
      <c r="R76" t="s">
        <v>23</v>
      </c>
      <c r="S76" t="s">
        <v>24</v>
      </c>
      <c r="T76" s="1"/>
    </row>
    <row r="77" spans="1:20" x14ac:dyDescent="0.25">
      <c r="A77" t="str">
        <f t="shared" si="3"/>
        <v>S1001440012100</v>
      </c>
      <c r="B77" t="s">
        <v>15</v>
      </c>
      <c r="C77" t="s">
        <v>68</v>
      </c>
      <c r="D77" t="s">
        <v>51</v>
      </c>
      <c r="E77" s="1">
        <v>-40913.78</v>
      </c>
      <c r="F77" s="1">
        <v>0</v>
      </c>
      <c r="G77" s="1">
        <v>0</v>
      </c>
      <c r="H77" s="1"/>
      <c r="J77" s="1">
        <f t="shared" si="4"/>
        <v>40913.78</v>
      </c>
      <c r="K77" s="1">
        <f>IFERROR(VLOOKUP(A77,'Ending FY2016'!$A:$E,5,FALSE),"0")+H77</f>
        <v>40916</v>
      </c>
      <c r="L77" s="1">
        <f t="shared" si="5"/>
        <v>40913.78</v>
      </c>
      <c r="M77" t="s">
        <v>18</v>
      </c>
      <c r="N77" t="s">
        <v>58</v>
      </c>
      <c r="O77" t="s">
        <v>20</v>
      </c>
      <c r="P77" t="s">
        <v>21</v>
      </c>
      <c r="Q77" t="s">
        <v>22</v>
      </c>
      <c r="R77" t="s">
        <v>23</v>
      </c>
      <c r="S77" t="s">
        <v>24</v>
      </c>
      <c r="T77" s="1"/>
    </row>
    <row r="78" spans="1:20" x14ac:dyDescent="0.25">
      <c r="A78" t="str">
        <f t="shared" si="3"/>
        <v>S1001440012300</v>
      </c>
      <c r="B78" t="s">
        <v>15</v>
      </c>
      <c r="C78" t="s">
        <v>68</v>
      </c>
      <c r="D78" t="s">
        <v>129</v>
      </c>
      <c r="E78" s="1">
        <v>-149655.54999999999</v>
      </c>
      <c r="F78" s="1">
        <v>0</v>
      </c>
      <c r="G78" s="1">
        <v>0</v>
      </c>
      <c r="H78" s="1"/>
      <c r="J78" s="1">
        <f t="shared" si="4"/>
        <v>149655.54999999999</v>
      </c>
      <c r="K78" s="1">
        <f>IFERROR(VLOOKUP(A78,'Ending FY2016'!$A:$E,5,FALSE),"0")+H78</f>
        <v>149657.31</v>
      </c>
      <c r="L78" s="1">
        <f t="shared" si="5"/>
        <v>149655.54999999999</v>
      </c>
      <c r="M78" t="s">
        <v>18</v>
      </c>
      <c r="N78" t="s">
        <v>30</v>
      </c>
      <c r="O78" t="s">
        <v>20</v>
      </c>
      <c r="P78" t="s">
        <v>41</v>
      </c>
      <c r="Q78" t="s">
        <v>22</v>
      </c>
      <c r="R78" t="s">
        <v>23</v>
      </c>
      <c r="S78" t="s">
        <v>24</v>
      </c>
      <c r="T78" s="1"/>
    </row>
    <row r="79" spans="1:20" x14ac:dyDescent="0.25">
      <c r="A79" t="str">
        <f t="shared" si="3"/>
        <v>S1001440012900</v>
      </c>
      <c r="B79" t="s">
        <v>15</v>
      </c>
      <c r="C79" t="s">
        <v>68</v>
      </c>
      <c r="D79" t="s">
        <v>25</v>
      </c>
      <c r="E79" s="1">
        <v>-1233455.03</v>
      </c>
      <c r="F79" s="1">
        <v>0</v>
      </c>
      <c r="G79" s="1">
        <v>0</v>
      </c>
      <c r="H79" s="1"/>
      <c r="J79" s="1">
        <f t="shared" si="4"/>
        <v>1233455.03</v>
      </c>
      <c r="K79" s="1">
        <f>IFERROR(VLOOKUP(A79,'Ending FY2016'!$A:$E,5,FALSE),"0")+H79</f>
        <v>1233463.45</v>
      </c>
      <c r="L79" s="1">
        <f t="shared" si="5"/>
        <v>1233455.03</v>
      </c>
      <c r="M79" t="s">
        <v>18</v>
      </c>
      <c r="N79" t="s">
        <v>48</v>
      </c>
      <c r="O79" t="s">
        <v>20</v>
      </c>
      <c r="P79" t="s">
        <v>41</v>
      </c>
      <c r="Q79" t="s">
        <v>22</v>
      </c>
      <c r="R79" t="s">
        <v>23</v>
      </c>
      <c r="S79" t="s">
        <v>24</v>
      </c>
      <c r="T79" s="1"/>
    </row>
    <row r="80" spans="1:20" x14ac:dyDescent="0.25">
      <c r="A80" t="str">
        <f t="shared" si="3"/>
        <v>S1001440090200</v>
      </c>
      <c r="B80" t="s">
        <v>15</v>
      </c>
      <c r="C80" t="s">
        <v>68</v>
      </c>
      <c r="D80" t="s">
        <v>130</v>
      </c>
      <c r="E80" s="1">
        <v>0</v>
      </c>
      <c r="F80" s="1">
        <v>0</v>
      </c>
      <c r="G80" s="1">
        <v>0</v>
      </c>
      <c r="H80" s="1"/>
      <c r="J80" s="1">
        <f t="shared" si="4"/>
        <v>0</v>
      </c>
      <c r="K80" s="1">
        <f>IFERROR(VLOOKUP(A80,'Ending FY2016'!$A:$E,5,FALSE),"0")+H80</f>
        <v>0</v>
      </c>
      <c r="L80" s="1">
        <f t="shared" si="5"/>
        <v>0</v>
      </c>
      <c r="M80" t="s">
        <v>24</v>
      </c>
      <c r="N80" t="s">
        <v>24</v>
      </c>
      <c r="O80" t="s">
        <v>107</v>
      </c>
      <c r="P80" t="s">
        <v>41</v>
      </c>
      <c r="Q80" t="s">
        <v>22</v>
      </c>
      <c r="R80" t="s">
        <v>23</v>
      </c>
      <c r="S80" t="s">
        <v>24</v>
      </c>
      <c r="T80" s="1"/>
    </row>
    <row r="81" spans="1:20" x14ac:dyDescent="0.25">
      <c r="A81" t="str">
        <f t="shared" si="3"/>
        <v>S1001440094500</v>
      </c>
      <c r="B81" t="s">
        <v>15</v>
      </c>
      <c r="C81" t="s">
        <v>68</v>
      </c>
      <c r="D81" t="s">
        <v>106</v>
      </c>
      <c r="E81" s="1">
        <v>0</v>
      </c>
      <c r="F81" s="1">
        <v>0</v>
      </c>
      <c r="G81" s="1">
        <v>0</v>
      </c>
      <c r="H81" s="1"/>
      <c r="J81" s="1">
        <f t="shared" si="4"/>
        <v>0</v>
      </c>
      <c r="K81" s="1">
        <f>IFERROR(VLOOKUP(A81,'Ending FY2016'!$A:$E,5,FALSE),"0")+H81</f>
        <v>0</v>
      </c>
      <c r="L81" s="1">
        <f t="shared" si="5"/>
        <v>0</v>
      </c>
      <c r="M81" t="s">
        <v>24</v>
      </c>
      <c r="N81" t="s">
        <v>24</v>
      </c>
      <c r="O81" t="s">
        <v>107</v>
      </c>
      <c r="P81" t="s">
        <v>41</v>
      </c>
      <c r="Q81" t="s">
        <v>22</v>
      </c>
      <c r="R81" t="s">
        <v>23</v>
      </c>
      <c r="S81" t="s">
        <v>24</v>
      </c>
      <c r="T81" s="1"/>
    </row>
    <row r="82" spans="1:20" x14ac:dyDescent="0.25">
      <c r="A82" t="str">
        <f t="shared" si="3"/>
        <v>S1001440096500</v>
      </c>
      <c r="B82" t="s">
        <v>15</v>
      </c>
      <c r="C82" t="s">
        <v>68</v>
      </c>
      <c r="D82" t="s">
        <v>112</v>
      </c>
      <c r="E82" s="1">
        <v>0</v>
      </c>
      <c r="F82" s="1">
        <v>0</v>
      </c>
      <c r="G82" s="1">
        <v>0</v>
      </c>
      <c r="H82" s="1"/>
      <c r="J82" s="1">
        <f t="shared" si="4"/>
        <v>0</v>
      </c>
      <c r="K82" s="1">
        <f>IFERROR(VLOOKUP(A82,'Ending FY2016'!$A:$E,5,FALSE),"0")+H82</f>
        <v>0</v>
      </c>
      <c r="L82" s="1">
        <f t="shared" si="5"/>
        <v>0</v>
      </c>
      <c r="M82" t="s">
        <v>24</v>
      </c>
      <c r="N82" t="s">
        <v>24</v>
      </c>
      <c r="O82" t="s">
        <v>109</v>
      </c>
      <c r="P82" t="s">
        <v>41</v>
      </c>
      <c r="Q82" t="s">
        <v>22</v>
      </c>
      <c r="R82" t="s">
        <v>23</v>
      </c>
      <c r="S82" t="s">
        <v>24</v>
      </c>
      <c r="T82" s="1"/>
    </row>
    <row r="83" spans="1:20" x14ac:dyDescent="0.25">
      <c r="A83" t="str">
        <f t="shared" si="3"/>
        <v>S1001440096700</v>
      </c>
      <c r="B83" t="s">
        <v>15</v>
      </c>
      <c r="C83" t="s">
        <v>68</v>
      </c>
      <c r="D83" t="s">
        <v>113</v>
      </c>
      <c r="E83" s="1">
        <v>0</v>
      </c>
      <c r="F83" s="1">
        <v>0</v>
      </c>
      <c r="G83" s="1">
        <v>0</v>
      </c>
      <c r="H83" s="1"/>
      <c r="J83" s="1">
        <f t="shared" si="4"/>
        <v>0</v>
      </c>
      <c r="K83" s="1">
        <f>IFERROR(VLOOKUP(A83,'Ending FY2016'!$A:$E,5,FALSE),"0")+H83</f>
        <v>0</v>
      </c>
      <c r="L83" s="1">
        <f t="shared" si="5"/>
        <v>0</v>
      </c>
      <c r="M83" t="s">
        <v>24</v>
      </c>
      <c r="N83" t="s">
        <v>24</v>
      </c>
      <c r="O83" t="s">
        <v>109</v>
      </c>
      <c r="P83" t="s">
        <v>41</v>
      </c>
      <c r="Q83" t="s">
        <v>22</v>
      </c>
      <c r="R83" t="s">
        <v>23</v>
      </c>
      <c r="S83" t="s">
        <v>24</v>
      </c>
      <c r="T83" s="1"/>
    </row>
    <row r="84" spans="1:20" x14ac:dyDescent="0.25">
      <c r="A84" t="str">
        <f t="shared" si="3"/>
        <v>S1001440097100</v>
      </c>
      <c r="B84" t="s">
        <v>15</v>
      </c>
      <c r="C84" t="s">
        <v>68</v>
      </c>
      <c r="D84" t="s">
        <v>120</v>
      </c>
      <c r="E84" s="1">
        <v>0</v>
      </c>
      <c r="F84" s="1">
        <v>0</v>
      </c>
      <c r="G84" s="1">
        <v>0</v>
      </c>
      <c r="H84" s="1"/>
      <c r="J84" s="1">
        <f t="shared" si="4"/>
        <v>0</v>
      </c>
      <c r="K84" s="1">
        <f>IFERROR(VLOOKUP(A84,'Ending FY2016'!$A:$E,5,FALSE),"0")+H84</f>
        <v>0</v>
      </c>
      <c r="L84" s="1">
        <f t="shared" si="5"/>
        <v>0</v>
      </c>
      <c r="M84" t="s">
        <v>24</v>
      </c>
      <c r="N84" t="s">
        <v>24</v>
      </c>
      <c r="O84" t="s">
        <v>109</v>
      </c>
      <c r="P84" t="s">
        <v>41</v>
      </c>
      <c r="Q84" t="s">
        <v>22</v>
      </c>
      <c r="R84" t="s">
        <v>23</v>
      </c>
      <c r="S84" t="s">
        <v>24</v>
      </c>
      <c r="T84" s="1"/>
    </row>
    <row r="85" spans="1:20" x14ac:dyDescent="0.25">
      <c r="A85" t="str">
        <f t="shared" si="3"/>
        <v>S1001440099300</v>
      </c>
      <c r="B85" t="s">
        <v>15</v>
      </c>
      <c r="C85" t="s">
        <v>68</v>
      </c>
      <c r="D85" t="s">
        <v>125</v>
      </c>
      <c r="E85" s="1">
        <v>0</v>
      </c>
      <c r="F85" s="1">
        <v>30476.32</v>
      </c>
      <c r="G85" s="1">
        <v>0</v>
      </c>
      <c r="H85" s="1">
        <v>200</v>
      </c>
      <c r="J85" s="1">
        <f t="shared" si="4"/>
        <v>-30276.32</v>
      </c>
      <c r="K85" s="1">
        <f>IFERROR(VLOOKUP(A85,'Ending FY2016'!$A:$E,5,FALSE),"0")+H85</f>
        <v>-13775</v>
      </c>
      <c r="L85" s="1">
        <f t="shared" si="5"/>
        <v>-13775</v>
      </c>
      <c r="M85" t="s">
        <v>24</v>
      </c>
      <c r="N85" t="s">
        <v>24</v>
      </c>
      <c r="O85" t="s">
        <v>107</v>
      </c>
      <c r="P85" t="s">
        <v>41</v>
      </c>
      <c r="Q85" t="s">
        <v>22</v>
      </c>
      <c r="R85" t="s">
        <v>23</v>
      </c>
      <c r="S85" t="s">
        <v>24</v>
      </c>
      <c r="T85" s="1"/>
    </row>
    <row r="86" spans="1:20" x14ac:dyDescent="0.25">
      <c r="A86" t="str">
        <f t="shared" si="3"/>
        <v>S1001440099801</v>
      </c>
      <c r="B86" t="s">
        <v>15</v>
      </c>
      <c r="C86" t="s">
        <v>68</v>
      </c>
      <c r="D86" t="s">
        <v>126</v>
      </c>
      <c r="E86" s="1">
        <v>0</v>
      </c>
      <c r="F86" s="1">
        <v>0</v>
      </c>
      <c r="G86" s="1">
        <v>0</v>
      </c>
      <c r="H86" s="1"/>
      <c r="J86" s="1">
        <f t="shared" si="4"/>
        <v>0</v>
      </c>
      <c r="K86" s="1">
        <f>IFERROR(VLOOKUP(A86,'Ending FY2016'!$A:$E,5,FALSE),"0")+H86</f>
        <v>0</v>
      </c>
      <c r="L86" s="1">
        <f t="shared" si="5"/>
        <v>0</v>
      </c>
      <c r="M86" t="s">
        <v>24</v>
      </c>
      <c r="N86" t="s">
        <v>24</v>
      </c>
      <c r="O86" t="s">
        <v>109</v>
      </c>
      <c r="P86" t="s">
        <v>41</v>
      </c>
      <c r="Q86" t="s">
        <v>22</v>
      </c>
      <c r="R86" t="s">
        <v>23</v>
      </c>
      <c r="S86" t="s">
        <v>24</v>
      </c>
      <c r="T86" s="1"/>
    </row>
    <row r="87" spans="1:20" x14ac:dyDescent="0.25">
      <c r="A87" t="str">
        <f t="shared" si="3"/>
        <v>S1001450013100</v>
      </c>
      <c r="B87" t="s">
        <v>15</v>
      </c>
      <c r="C87" t="s">
        <v>131</v>
      </c>
      <c r="D87" t="s">
        <v>27</v>
      </c>
      <c r="E87" s="1">
        <v>-1528058.75</v>
      </c>
      <c r="F87" s="1">
        <v>-56616.92</v>
      </c>
      <c r="G87" s="1">
        <v>0</v>
      </c>
      <c r="H87" s="1"/>
      <c r="J87" s="1">
        <f t="shared" si="4"/>
        <v>1584675.67</v>
      </c>
      <c r="K87" s="1">
        <f>IFERROR(VLOOKUP(A87,'Ending FY2016'!$A:$E,5,FALSE),"0")+H87</f>
        <v>1528047.7299999967</v>
      </c>
      <c r="L87" s="1">
        <f t="shared" si="5"/>
        <v>1528047.7299999967</v>
      </c>
      <c r="M87" t="s">
        <v>18</v>
      </c>
      <c r="N87" t="s">
        <v>28</v>
      </c>
      <c r="O87" t="s">
        <v>20</v>
      </c>
      <c r="P87" t="s">
        <v>21</v>
      </c>
      <c r="Q87" t="s">
        <v>22</v>
      </c>
      <c r="R87" t="s">
        <v>23</v>
      </c>
      <c r="S87" t="s">
        <v>24</v>
      </c>
      <c r="T87" s="1"/>
    </row>
    <row r="88" spans="1:20" x14ac:dyDescent="0.25">
      <c r="A88" t="str">
        <f t="shared" si="3"/>
        <v>S1001450012100</v>
      </c>
      <c r="B88" t="s">
        <v>15</v>
      </c>
      <c r="C88" t="s">
        <v>131</v>
      </c>
      <c r="D88" t="s">
        <v>51</v>
      </c>
      <c r="E88" s="1">
        <v>-1</v>
      </c>
      <c r="F88" s="1">
        <v>0</v>
      </c>
      <c r="G88" s="1">
        <v>0</v>
      </c>
      <c r="H88" s="1"/>
      <c r="J88" s="1">
        <f t="shared" si="4"/>
        <v>1</v>
      </c>
      <c r="K88" s="1">
        <f>IFERROR(VLOOKUP(A88,'Ending FY2016'!$A:$E,5,FALSE),"0")+H88</f>
        <v>0</v>
      </c>
      <c r="L88" s="1">
        <f t="shared" si="5"/>
        <v>1</v>
      </c>
      <c r="M88" t="s">
        <v>18</v>
      </c>
      <c r="N88" t="s">
        <v>48</v>
      </c>
      <c r="O88" t="s">
        <v>20</v>
      </c>
      <c r="P88" t="s">
        <v>41</v>
      </c>
      <c r="Q88" t="s">
        <v>22</v>
      </c>
      <c r="R88" t="s">
        <v>23</v>
      </c>
      <c r="S88" t="s">
        <v>24</v>
      </c>
      <c r="T88" s="1"/>
    </row>
    <row r="89" spans="1:20" x14ac:dyDescent="0.25">
      <c r="A89" t="str">
        <f t="shared" si="3"/>
        <v>S1001450014100</v>
      </c>
      <c r="B89" t="s">
        <v>15</v>
      </c>
      <c r="C89" t="s">
        <v>131</v>
      </c>
      <c r="D89" t="s">
        <v>64</v>
      </c>
      <c r="E89" s="1">
        <v>-106584.8</v>
      </c>
      <c r="F89" s="1">
        <v>88620.88</v>
      </c>
      <c r="G89" s="1">
        <v>0</v>
      </c>
      <c r="H89" s="1"/>
      <c r="J89" s="1">
        <f t="shared" si="4"/>
        <v>17963.919999999998</v>
      </c>
      <c r="K89" s="1">
        <f>IFERROR(VLOOKUP(A89,'Ending FY2016'!$A:$E,5,FALSE),"0")+H89</f>
        <v>17963.119999999763</v>
      </c>
      <c r="L89" s="1">
        <f t="shared" si="5"/>
        <v>17963.919999999998</v>
      </c>
      <c r="M89" t="s">
        <v>18</v>
      </c>
      <c r="N89" t="s">
        <v>65</v>
      </c>
      <c r="O89" t="s">
        <v>20</v>
      </c>
      <c r="P89" t="s">
        <v>41</v>
      </c>
      <c r="Q89" t="s">
        <v>22</v>
      </c>
      <c r="R89" t="s">
        <v>23</v>
      </c>
      <c r="S89" t="s">
        <v>66</v>
      </c>
      <c r="T89" s="1"/>
    </row>
    <row r="90" spans="1:20" x14ac:dyDescent="0.25">
      <c r="A90" t="str">
        <f t="shared" si="3"/>
        <v>S5331450027600</v>
      </c>
      <c r="B90" t="s">
        <v>132</v>
      </c>
      <c r="C90" t="s">
        <v>131</v>
      </c>
      <c r="D90" t="s">
        <v>133</v>
      </c>
      <c r="E90" s="1">
        <v>-1304765602.8699999</v>
      </c>
      <c r="F90" s="1">
        <v>10665327.73</v>
      </c>
      <c r="G90" s="1">
        <v>-28000000</v>
      </c>
      <c r="H90" s="1"/>
      <c r="J90" s="1">
        <f t="shared" si="4"/>
        <v>1266100275.1399999</v>
      </c>
      <c r="K90" s="1">
        <f>IFERROR(VLOOKUP(A90,'Ending FY2016'!$A:$E,5,FALSE),"0")+H90</f>
        <v>1277121153.3599999</v>
      </c>
      <c r="L90" s="1">
        <f t="shared" si="5"/>
        <v>1277121153.3599999</v>
      </c>
      <c r="M90" t="s">
        <v>70</v>
      </c>
      <c r="N90" t="s">
        <v>134</v>
      </c>
      <c r="O90" t="s">
        <v>135</v>
      </c>
      <c r="P90" t="s">
        <v>41</v>
      </c>
      <c r="Q90" t="s">
        <v>22</v>
      </c>
      <c r="R90" t="s">
        <v>21</v>
      </c>
      <c r="S90" t="s">
        <v>24</v>
      </c>
      <c r="T90" s="1"/>
    </row>
    <row r="91" spans="1:20" x14ac:dyDescent="0.25">
      <c r="A91" t="str">
        <f t="shared" si="3"/>
        <v>S5311450037600</v>
      </c>
      <c r="B91" t="s">
        <v>136</v>
      </c>
      <c r="C91" t="s">
        <v>131</v>
      </c>
      <c r="D91" t="s">
        <v>137</v>
      </c>
      <c r="E91" s="1">
        <v>-8626499.7599999998</v>
      </c>
      <c r="F91" s="1">
        <v>12817</v>
      </c>
      <c r="G91" s="1">
        <v>0</v>
      </c>
      <c r="H91" s="1"/>
      <c r="J91" s="1">
        <f t="shared" si="4"/>
        <v>8613682.7599999998</v>
      </c>
      <c r="K91" s="1">
        <f>IFERROR(VLOOKUP(A91,'Ending FY2016'!$A:$E,5,FALSE),"0")+H91</f>
        <v>17213797.210000001</v>
      </c>
      <c r="L91" s="1">
        <f t="shared" si="5"/>
        <v>17213797.210000001</v>
      </c>
      <c r="M91" t="s">
        <v>36</v>
      </c>
      <c r="N91" t="s">
        <v>134</v>
      </c>
      <c r="O91" t="s">
        <v>135</v>
      </c>
      <c r="P91" t="s">
        <v>41</v>
      </c>
      <c r="Q91" t="s">
        <v>22</v>
      </c>
      <c r="R91" t="s">
        <v>79</v>
      </c>
      <c r="S91" t="s">
        <v>24</v>
      </c>
      <c r="T91" s="1"/>
    </row>
    <row r="92" spans="1:20" x14ac:dyDescent="0.25">
      <c r="A92" t="str">
        <f t="shared" si="3"/>
        <v>S5321450047600</v>
      </c>
      <c r="B92" t="s">
        <v>138</v>
      </c>
      <c r="C92" t="s">
        <v>131</v>
      </c>
      <c r="D92" t="s">
        <v>139</v>
      </c>
      <c r="E92" s="1">
        <v>-132049019.02</v>
      </c>
      <c r="F92" s="1">
        <v>4245450.74</v>
      </c>
      <c r="G92" s="1">
        <v>-397739</v>
      </c>
      <c r="H92" s="1"/>
      <c r="J92" s="1">
        <f t="shared" si="4"/>
        <v>127405829.28</v>
      </c>
      <c r="K92" s="1">
        <f>IFERROR(VLOOKUP(A92,'Ending FY2016'!$A:$E,5,FALSE),"0")+H92</f>
        <v>131627136.07000001</v>
      </c>
      <c r="L92" s="1">
        <f t="shared" si="5"/>
        <v>131627136.07000001</v>
      </c>
      <c r="M92" t="s">
        <v>140</v>
      </c>
      <c r="N92" t="s">
        <v>134</v>
      </c>
      <c r="O92" t="s">
        <v>135</v>
      </c>
      <c r="P92" t="s">
        <v>41</v>
      </c>
      <c r="Q92" t="s">
        <v>22</v>
      </c>
      <c r="R92" t="s">
        <v>21</v>
      </c>
      <c r="S92" t="s">
        <v>24</v>
      </c>
      <c r="T92" s="1"/>
    </row>
    <row r="93" spans="1:20" x14ac:dyDescent="0.25">
      <c r="A93" t="str">
        <f t="shared" si="3"/>
        <v>S1001450053100</v>
      </c>
      <c r="B93" t="s">
        <v>15</v>
      </c>
      <c r="C93" t="s">
        <v>131</v>
      </c>
      <c r="D93" t="s">
        <v>141</v>
      </c>
      <c r="E93" s="1">
        <v>-1184053.21</v>
      </c>
      <c r="F93" s="1">
        <v>0</v>
      </c>
      <c r="G93" s="1">
        <v>0</v>
      </c>
      <c r="H93" s="1"/>
      <c r="J93" s="1">
        <f t="shared" si="4"/>
        <v>1184053.21</v>
      </c>
      <c r="K93" s="1">
        <f>IFERROR(VLOOKUP(A93,'Ending FY2016'!$A:$E,5,FALSE),"0")+H93</f>
        <v>1184054.1200000001</v>
      </c>
      <c r="L93" s="1">
        <f t="shared" si="5"/>
        <v>1184053.21</v>
      </c>
      <c r="M93" t="s">
        <v>142</v>
      </c>
      <c r="N93" t="s">
        <v>28</v>
      </c>
      <c r="O93" t="s">
        <v>20</v>
      </c>
      <c r="P93" t="s">
        <v>41</v>
      </c>
      <c r="Q93" t="s">
        <v>22</v>
      </c>
      <c r="R93" t="s">
        <v>23</v>
      </c>
      <c r="S93" t="s">
        <v>24</v>
      </c>
      <c r="T93" s="1"/>
    </row>
    <row r="94" spans="1:20" x14ac:dyDescent="0.25">
      <c r="A94" t="str">
        <f t="shared" si="3"/>
        <v>S1001450094500</v>
      </c>
      <c r="B94" t="s">
        <v>15</v>
      </c>
      <c r="C94" t="s">
        <v>131</v>
      </c>
      <c r="D94" t="s">
        <v>106</v>
      </c>
      <c r="E94" s="1">
        <v>0</v>
      </c>
      <c r="F94" s="1">
        <v>0</v>
      </c>
      <c r="G94" s="1">
        <v>0</v>
      </c>
      <c r="H94" s="1"/>
      <c r="J94" s="1">
        <f t="shared" si="4"/>
        <v>0</v>
      </c>
      <c r="K94" s="1">
        <f>IFERROR(VLOOKUP(A94,'Ending FY2016'!$A:$E,5,FALSE),"0")+H94</f>
        <v>0</v>
      </c>
      <c r="L94" s="1">
        <f t="shared" si="5"/>
        <v>0</v>
      </c>
      <c r="M94" t="s">
        <v>24</v>
      </c>
      <c r="N94" t="s">
        <v>24</v>
      </c>
      <c r="O94" t="s">
        <v>107</v>
      </c>
      <c r="P94" t="s">
        <v>41</v>
      </c>
      <c r="Q94" t="s">
        <v>22</v>
      </c>
      <c r="R94" t="s">
        <v>23</v>
      </c>
      <c r="S94" t="s">
        <v>24</v>
      </c>
      <c r="T94" s="1"/>
    </row>
    <row r="95" spans="1:20" x14ac:dyDescent="0.25">
      <c r="A95" t="str">
        <f t="shared" si="3"/>
        <v>S1001450096500</v>
      </c>
      <c r="B95" t="s">
        <v>15</v>
      </c>
      <c r="C95" t="s">
        <v>131</v>
      </c>
      <c r="D95" t="s">
        <v>112</v>
      </c>
      <c r="E95" s="1">
        <v>0</v>
      </c>
      <c r="F95" s="1">
        <v>0</v>
      </c>
      <c r="G95" s="1">
        <v>0</v>
      </c>
      <c r="H95" s="1"/>
      <c r="J95" s="1">
        <f t="shared" si="4"/>
        <v>0</v>
      </c>
      <c r="K95" s="1">
        <f>IFERROR(VLOOKUP(A95,'Ending FY2016'!$A:$E,5,FALSE),"0")+H95</f>
        <v>0</v>
      </c>
      <c r="L95" s="1">
        <f t="shared" si="5"/>
        <v>0</v>
      </c>
      <c r="M95" t="s">
        <v>24</v>
      </c>
      <c r="N95" t="s">
        <v>24</v>
      </c>
      <c r="O95" t="s">
        <v>109</v>
      </c>
      <c r="P95" t="s">
        <v>41</v>
      </c>
      <c r="Q95" t="s">
        <v>22</v>
      </c>
      <c r="R95" t="s">
        <v>23</v>
      </c>
      <c r="S95" t="s">
        <v>24</v>
      </c>
      <c r="T95" s="1"/>
    </row>
    <row r="96" spans="1:20" x14ac:dyDescent="0.25">
      <c r="A96" t="str">
        <f t="shared" si="3"/>
        <v>S1001450096700</v>
      </c>
      <c r="B96" t="s">
        <v>15</v>
      </c>
      <c r="C96" t="s">
        <v>131</v>
      </c>
      <c r="D96" t="s">
        <v>113</v>
      </c>
      <c r="E96" s="1">
        <v>0</v>
      </c>
      <c r="F96" s="1">
        <v>-365</v>
      </c>
      <c r="G96" s="1">
        <v>0</v>
      </c>
      <c r="H96" s="1"/>
      <c r="J96" s="1">
        <f t="shared" si="4"/>
        <v>365</v>
      </c>
      <c r="K96" s="1">
        <f>IFERROR(VLOOKUP(A96,'Ending FY2016'!$A:$E,5,FALSE),"0")+H96</f>
        <v>0</v>
      </c>
      <c r="L96" s="1">
        <f t="shared" si="5"/>
        <v>0</v>
      </c>
      <c r="M96" t="s">
        <v>24</v>
      </c>
      <c r="N96" t="s">
        <v>24</v>
      </c>
      <c r="O96" t="s">
        <v>109</v>
      </c>
      <c r="P96" t="s">
        <v>41</v>
      </c>
      <c r="Q96" t="s">
        <v>22</v>
      </c>
      <c r="R96" t="s">
        <v>23</v>
      </c>
      <c r="S96" t="s">
        <v>24</v>
      </c>
      <c r="T96" s="1"/>
    </row>
    <row r="97" spans="1:20" x14ac:dyDescent="0.25">
      <c r="A97" t="str">
        <f t="shared" si="3"/>
        <v>S5311450096700</v>
      </c>
      <c r="B97" t="s">
        <v>136</v>
      </c>
      <c r="C97" t="s">
        <v>131</v>
      </c>
      <c r="D97" t="s">
        <v>113</v>
      </c>
      <c r="E97" s="1">
        <v>0</v>
      </c>
      <c r="F97" s="1">
        <v>0</v>
      </c>
      <c r="G97" s="1">
        <v>0</v>
      </c>
      <c r="H97" s="1"/>
      <c r="J97" s="1">
        <f t="shared" si="4"/>
        <v>0</v>
      </c>
      <c r="K97" s="1">
        <f>IFERROR(VLOOKUP(A97,'Ending FY2016'!$A:$E,5,FALSE),"0")+H97</f>
        <v>0</v>
      </c>
      <c r="L97" s="1">
        <f t="shared" si="5"/>
        <v>0</v>
      </c>
      <c r="M97" t="s">
        <v>24</v>
      </c>
      <c r="N97" t="s">
        <v>24</v>
      </c>
      <c r="O97" t="s">
        <v>109</v>
      </c>
      <c r="P97" t="s">
        <v>41</v>
      </c>
      <c r="Q97" t="s">
        <v>22</v>
      </c>
      <c r="R97" t="s">
        <v>23</v>
      </c>
      <c r="S97" t="s">
        <v>24</v>
      </c>
      <c r="T97" s="1"/>
    </row>
    <row r="98" spans="1:20" x14ac:dyDescent="0.25">
      <c r="A98" t="str">
        <f t="shared" si="3"/>
        <v>S5321450096700</v>
      </c>
      <c r="B98" t="s">
        <v>138</v>
      </c>
      <c r="C98" t="s">
        <v>131</v>
      </c>
      <c r="D98" t="s">
        <v>113</v>
      </c>
      <c r="E98" s="1">
        <v>0</v>
      </c>
      <c r="F98" s="1">
        <v>0</v>
      </c>
      <c r="G98" s="1">
        <v>0</v>
      </c>
      <c r="H98" s="1"/>
      <c r="J98" s="1">
        <f t="shared" si="4"/>
        <v>0</v>
      </c>
      <c r="K98" s="1">
        <f>IFERROR(VLOOKUP(A98,'Ending FY2016'!$A:$E,5,FALSE),"0")+H98</f>
        <v>0</v>
      </c>
      <c r="L98" s="1">
        <f t="shared" si="5"/>
        <v>0</v>
      </c>
      <c r="M98" t="s">
        <v>24</v>
      </c>
      <c r="N98" t="s">
        <v>24</v>
      </c>
      <c r="O98" t="s">
        <v>109</v>
      </c>
      <c r="P98" t="s">
        <v>41</v>
      </c>
      <c r="Q98" t="s">
        <v>22</v>
      </c>
      <c r="R98" t="s">
        <v>23</v>
      </c>
      <c r="S98" t="s">
        <v>24</v>
      </c>
      <c r="T98" s="1"/>
    </row>
    <row r="99" spans="1:20" x14ac:dyDescent="0.25">
      <c r="A99" t="str">
        <f t="shared" si="3"/>
        <v>S5331450096700</v>
      </c>
      <c r="B99" t="s">
        <v>132</v>
      </c>
      <c r="C99" t="s">
        <v>131</v>
      </c>
      <c r="D99" t="s">
        <v>113</v>
      </c>
      <c r="E99" s="1">
        <v>0</v>
      </c>
      <c r="F99" s="1">
        <v>0</v>
      </c>
      <c r="G99" s="1">
        <v>0</v>
      </c>
      <c r="H99" s="1"/>
      <c r="J99" s="1">
        <f t="shared" si="4"/>
        <v>0</v>
      </c>
      <c r="K99" s="1">
        <f>IFERROR(VLOOKUP(A99,'Ending FY2016'!$A:$E,5,FALSE),"0")+H99</f>
        <v>0</v>
      </c>
      <c r="L99" s="1">
        <f t="shared" si="5"/>
        <v>0</v>
      </c>
      <c r="M99" t="s">
        <v>24</v>
      </c>
      <c r="N99" t="s">
        <v>24</v>
      </c>
      <c r="O99" t="s">
        <v>109</v>
      </c>
      <c r="P99" t="s">
        <v>41</v>
      </c>
      <c r="Q99" t="s">
        <v>22</v>
      </c>
      <c r="R99" t="s">
        <v>23</v>
      </c>
      <c r="S99" t="s">
        <v>24</v>
      </c>
      <c r="T99" s="1"/>
    </row>
    <row r="100" spans="1:20" x14ac:dyDescent="0.25">
      <c r="A100" t="str">
        <f t="shared" si="3"/>
        <v>S1001450097100</v>
      </c>
      <c r="B100" t="s">
        <v>15</v>
      </c>
      <c r="C100" t="s">
        <v>131</v>
      </c>
      <c r="D100" t="s">
        <v>120</v>
      </c>
      <c r="E100" s="1">
        <v>0</v>
      </c>
      <c r="F100" s="1">
        <v>0</v>
      </c>
      <c r="G100" s="1">
        <v>0</v>
      </c>
      <c r="H100" s="1"/>
      <c r="J100" s="1">
        <f t="shared" si="4"/>
        <v>0</v>
      </c>
      <c r="K100" s="1">
        <f>IFERROR(VLOOKUP(A100,'Ending FY2016'!$A:$E,5,FALSE),"0")+H100</f>
        <v>0</v>
      </c>
      <c r="L100" s="1">
        <f t="shared" si="5"/>
        <v>0</v>
      </c>
      <c r="M100" t="s">
        <v>24</v>
      </c>
      <c r="N100" t="s">
        <v>24</v>
      </c>
      <c r="O100" t="s">
        <v>109</v>
      </c>
      <c r="P100" t="s">
        <v>41</v>
      </c>
      <c r="Q100" t="s">
        <v>22</v>
      </c>
      <c r="R100" t="s">
        <v>23</v>
      </c>
      <c r="S100" t="s">
        <v>24</v>
      </c>
      <c r="T100" s="1"/>
    </row>
    <row r="101" spans="1:20" x14ac:dyDescent="0.25">
      <c r="A101" t="str">
        <f t="shared" si="3"/>
        <v>S1001450099300</v>
      </c>
      <c r="B101" t="s">
        <v>15</v>
      </c>
      <c r="C101" t="s">
        <v>131</v>
      </c>
      <c r="D101" t="s">
        <v>125</v>
      </c>
      <c r="E101" s="1">
        <v>0</v>
      </c>
      <c r="F101" s="1">
        <v>36245</v>
      </c>
      <c r="G101" s="1">
        <v>-4247</v>
      </c>
      <c r="H101" s="1"/>
      <c r="J101" s="1">
        <f t="shared" si="4"/>
        <v>-40492</v>
      </c>
      <c r="K101" s="1">
        <f>IFERROR(VLOOKUP(A101,'Ending FY2016'!$A:$E,5,FALSE),"0")+H101</f>
        <v>-4247</v>
      </c>
      <c r="L101" s="1">
        <f t="shared" si="5"/>
        <v>-4247</v>
      </c>
      <c r="M101" t="s">
        <v>24</v>
      </c>
      <c r="N101" t="s">
        <v>24</v>
      </c>
      <c r="O101" t="s">
        <v>107</v>
      </c>
      <c r="P101" t="s">
        <v>41</v>
      </c>
      <c r="Q101" t="s">
        <v>22</v>
      </c>
      <c r="R101" t="s">
        <v>23</v>
      </c>
      <c r="S101" t="s">
        <v>24</v>
      </c>
      <c r="T101" s="1"/>
    </row>
    <row r="102" spans="1:20" x14ac:dyDescent="0.25">
      <c r="A102" t="str">
        <f t="shared" si="3"/>
        <v>S5311450099300</v>
      </c>
      <c r="B102" t="s">
        <v>136</v>
      </c>
      <c r="C102" t="s">
        <v>131</v>
      </c>
      <c r="D102" t="s">
        <v>125</v>
      </c>
      <c r="E102" s="1">
        <v>3852</v>
      </c>
      <c r="F102" s="1">
        <v>263754.95</v>
      </c>
      <c r="G102" s="1">
        <v>-325</v>
      </c>
      <c r="H102" s="1"/>
      <c r="J102" s="1">
        <f t="shared" si="4"/>
        <v>-267931.95</v>
      </c>
      <c r="K102" s="1">
        <f>IFERROR(VLOOKUP(A102,'Ending FY2016'!$A:$E,5,FALSE),"0")+H102</f>
        <v>0</v>
      </c>
      <c r="L102" s="1">
        <f t="shared" si="5"/>
        <v>0</v>
      </c>
      <c r="M102" t="s">
        <v>24</v>
      </c>
      <c r="N102" t="s">
        <v>24</v>
      </c>
      <c r="O102" t="s">
        <v>107</v>
      </c>
      <c r="P102" t="s">
        <v>41</v>
      </c>
      <c r="Q102" t="s">
        <v>22</v>
      </c>
      <c r="R102" t="s">
        <v>23</v>
      </c>
      <c r="S102" t="s">
        <v>24</v>
      </c>
      <c r="T102" s="1"/>
    </row>
    <row r="103" spans="1:20" x14ac:dyDescent="0.25">
      <c r="A103" t="str">
        <f t="shared" si="3"/>
        <v>S5321450099300</v>
      </c>
      <c r="B103" t="s">
        <v>138</v>
      </c>
      <c r="C103" t="s">
        <v>131</v>
      </c>
      <c r="D103" t="s">
        <v>125</v>
      </c>
      <c r="E103" s="1">
        <v>4005.17</v>
      </c>
      <c r="F103" s="1">
        <v>3040.41</v>
      </c>
      <c r="G103" s="1">
        <v>0</v>
      </c>
      <c r="H103" s="1"/>
      <c r="J103" s="1">
        <f t="shared" si="4"/>
        <v>-7045.58</v>
      </c>
      <c r="K103" s="1">
        <f>IFERROR(VLOOKUP(A103,'Ending FY2016'!$A:$E,5,FALSE),"0")+H103</f>
        <v>0</v>
      </c>
      <c r="L103" s="1">
        <f t="shared" si="5"/>
        <v>0</v>
      </c>
      <c r="M103" t="s">
        <v>24</v>
      </c>
      <c r="N103" t="s">
        <v>24</v>
      </c>
      <c r="O103" t="s">
        <v>107</v>
      </c>
      <c r="P103" t="s">
        <v>41</v>
      </c>
      <c r="Q103" t="s">
        <v>22</v>
      </c>
      <c r="R103" t="s">
        <v>23</v>
      </c>
      <c r="S103" t="s">
        <v>24</v>
      </c>
      <c r="T103" s="1"/>
    </row>
    <row r="104" spans="1:20" x14ac:dyDescent="0.25">
      <c r="A104" t="str">
        <f t="shared" si="3"/>
        <v>S5331450099300</v>
      </c>
      <c r="B104" t="s">
        <v>132</v>
      </c>
      <c r="C104" t="s">
        <v>131</v>
      </c>
      <c r="D104" t="s">
        <v>125</v>
      </c>
      <c r="E104" s="1">
        <v>9380.8799999999992</v>
      </c>
      <c r="F104" s="1">
        <v>21333.289999999997</v>
      </c>
      <c r="G104" s="1">
        <v>0</v>
      </c>
      <c r="H104" s="1"/>
      <c r="J104" s="1">
        <f t="shared" si="4"/>
        <v>-30714.17</v>
      </c>
      <c r="K104" s="1">
        <f>IFERROR(VLOOKUP(A104,'Ending FY2016'!$A:$E,5,FALSE),"0")+H104</f>
        <v>0</v>
      </c>
      <c r="L104" s="1">
        <f t="shared" si="5"/>
        <v>0</v>
      </c>
      <c r="M104" t="s">
        <v>24</v>
      </c>
      <c r="N104" t="s">
        <v>24</v>
      </c>
      <c r="O104" t="s">
        <v>107</v>
      </c>
      <c r="P104" t="s">
        <v>41</v>
      </c>
      <c r="Q104" t="s">
        <v>22</v>
      </c>
      <c r="R104" t="s">
        <v>23</v>
      </c>
      <c r="S104" t="s">
        <v>24</v>
      </c>
      <c r="T104" s="1"/>
    </row>
    <row r="105" spans="1:20" x14ac:dyDescent="0.25">
      <c r="A105" t="str">
        <f t="shared" si="3"/>
        <v>S1001450099400</v>
      </c>
      <c r="B105" t="s">
        <v>15</v>
      </c>
      <c r="C105" t="s">
        <v>131</v>
      </c>
      <c r="D105" t="s">
        <v>143</v>
      </c>
      <c r="E105" s="1">
        <v>-4537128.3600000003</v>
      </c>
      <c r="F105" s="1">
        <v>0</v>
      </c>
      <c r="G105" s="1">
        <v>0</v>
      </c>
      <c r="H105" s="1"/>
      <c r="J105" s="1">
        <f t="shared" si="4"/>
        <v>4537128.3600000003</v>
      </c>
      <c r="K105" s="1">
        <f>IFERROR(VLOOKUP(A105,'Ending FY2016'!$A:$E,5,FALSE),"0")+H105</f>
        <v>4537132.29</v>
      </c>
      <c r="L105" s="1">
        <f t="shared" si="5"/>
        <v>4537128.3600000003</v>
      </c>
      <c r="M105" t="s">
        <v>24</v>
      </c>
      <c r="N105" t="s">
        <v>24</v>
      </c>
      <c r="O105" t="s">
        <v>109</v>
      </c>
      <c r="P105" t="s">
        <v>41</v>
      </c>
      <c r="Q105" t="s">
        <v>22</v>
      </c>
      <c r="R105" t="s">
        <v>23</v>
      </c>
      <c r="S105" t="s">
        <v>24</v>
      </c>
      <c r="T105" s="1"/>
    </row>
    <row r="106" spans="1:20" x14ac:dyDescent="0.25">
      <c r="A106" t="str">
        <f t="shared" si="3"/>
        <v>S1001450099800</v>
      </c>
      <c r="B106" t="s">
        <v>15</v>
      </c>
      <c r="C106" t="s">
        <v>131</v>
      </c>
      <c r="D106" t="s">
        <v>144</v>
      </c>
      <c r="E106" s="1">
        <v>0</v>
      </c>
      <c r="F106" s="1">
        <v>0</v>
      </c>
      <c r="G106" s="1">
        <v>0</v>
      </c>
      <c r="H106" s="1"/>
      <c r="J106" s="1">
        <f t="shared" si="4"/>
        <v>0</v>
      </c>
      <c r="K106" s="1">
        <f>IFERROR(VLOOKUP(A106,'Ending FY2016'!$A:$E,5,FALSE),"0")+H106</f>
        <v>0</v>
      </c>
      <c r="L106" s="1">
        <f t="shared" si="5"/>
        <v>0</v>
      </c>
      <c r="M106" t="s">
        <v>24</v>
      </c>
      <c r="N106" t="s">
        <v>24</v>
      </c>
      <c r="O106" t="s">
        <v>109</v>
      </c>
      <c r="P106" t="s">
        <v>41</v>
      </c>
      <c r="Q106" t="s">
        <v>22</v>
      </c>
      <c r="R106" t="s">
        <v>23</v>
      </c>
      <c r="S106" t="s">
        <v>24</v>
      </c>
      <c r="T106" s="1"/>
    </row>
    <row r="107" spans="1:20" x14ac:dyDescent="0.25">
      <c r="A107" t="str">
        <f t="shared" si="3"/>
        <v>S1001450099801</v>
      </c>
      <c r="B107" t="s">
        <v>15</v>
      </c>
      <c r="C107" t="s">
        <v>131</v>
      </c>
      <c r="D107" t="s">
        <v>126</v>
      </c>
      <c r="E107" s="1">
        <v>0</v>
      </c>
      <c r="F107" s="1">
        <v>0</v>
      </c>
      <c r="G107" s="1">
        <v>0</v>
      </c>
      <c r="H107" s="1"/>
      <c r="J107" s="1">
        <f t="shared" si="4"/>
        <v>0</v>
      </c>
      <c r="K107" s="1">
        <f>IFERROR(VLOOKUP(A107,'Ending FY2016'!$A:$E,5,FALSE),"0")+H107</f>
        <v>0</v>
      </c>
      <c r="L107" s="1">
        <f t="shared" si="5"/>
        <v>0</v>
      </c>
      <c r="M107" t="s">
        <v>24</v>
      </c>
      <c r="N107" t="s">
        <v>24</v>
      </c>
      <c r="O107" t="s">
        <v>109</v>
      </c>
      <c r="P107" t="s">
        <v>41</v>
      </c>
      <c r="Q107" t="s">
        <v>22</v>
      </c>
      <c r="R107" t="s">
        <v>23</v>
      </c>
      <c r="S107" t="s">
        <v>24</v>
      </c>
      <c r="T107" s="1"/>
    </row>
    <row r="108" spans="1:20" x14ac:dyDescent="0.25">
      <c r="A108" t="str">
        <f t="shared" si="3"/>
        <v>S1001550013500</v>
      </c>
      <c r="B108" t="s">
        <v>15</v>
      </c>
      <c r="C108" t="s">
        <v>145</v>
      </c>
      <c r="D108" t="s">
        <v>31</v>
      </c>
      <c r="E108" s="1">
        <v>-299994.94</v>
      </c>
      <c r="F108" s="1">
        <v>16666.72</v>
      </c>
      <c r="G108" s="1">
        <v>0</v>
      </c>
      <c r="H108" s="1"/>
      <c r="J108" s="1">
        <f t="shared" si="4"/>
        <v>283328.21999999997</v>
      </c>
      <c r="K108" s="1">
        <f>IFERROR(VLOOKUP(A108,'Ending FY2016'!$A:$E,5,FALSE),"0")+H108</f>
        <v>283320.83</v>
      </c>
      <c r="L108" s="1">
        <f t="shared" si="5"/>
        <v>283328.21999999997</v>
      </c>
      <c r="M108" t="s">
        <v>18</v>
      </c>
      <c r="N108" t="s">
        <v>79</v>
      </c>
      <c r="O108" t="s">
        <v>20</v>
      </c>
      <c r="P108" t="s">
        <v>21</v>
      </c>
      <c r="Q108" t="s">
        <v>22</v>
      </c>
      <c r="R108" t="s">
        <v>23</v>
      </c>
      <c r="S108" t="s">
        <v>24</v>
      </c>
      <c r="T108" s="1"/>
    </row>
    <row r="109" spans="1:20" x14ac:dyDescent="0.25">
      <c r="A109" t="str">
        <f t="shared" si="3"/>
        <v>S1001550013800</v>
      </c>
      <c r="B109" t="s">
        <v>15</v>
      </c>
      <c r="C109" t="s">
        <v>145</v>
      </c>
      <c r="D109" t="s">
        <v>63</v>
      </c>
      <c r="E109" s="1">
        <v>-41298.07</v>
      </c>
      <c r="F109" s="1">
        <v>0</v>
      </c>
      <c r="G109" s="1">
        <v>0</v>
      </c>
      <c r="H109" s="1"/>
      <c r="J109" s="1">
        <f t="shared" si="4"/>
        <v>41298.07</v>
      </c>
      <c r="K109" s="1">
        <f>IFERROR(VLOOKUP(A109,'Ending FY2016'!$A:$E,5,FALSE),"0")+H109</f>
        <v>41302</v>
      </c>
      <c r="L109" s="1">
        <f t="shared" si="5"/>
        <v>41298.07</v>
      </c>
      <c r="M109" t="s">
        <v>18</v>
      </c>
      <c r="N109" t="s">
        <v>146</v>
      </c>
      <c r="O109" t="s">
        <v>20</v>
      </c>
      <c r="P109" t="s">
        <v>41</v>
      </c>
      <c r="Q109" t="s">
        <v>22</v>
      </c>
      <c r="R109" t="s">
        <v>23</v>
      </c>
      <c r="S109" t="s">
        <v>24</v>
      </c>
      <c r="T109" s="1"/>
    </row>
    <row r="110" spans="1:20" x14ac:dyDescent="0.25">
      <c r="A110" t="str">
        <f t="shared" si="3"/>
        <v>S1001550013100</v>
      </c>
      <c r="B110" t="s">
        <v>15</v>
      </c>
      <c r="C110" t="s">
        <v>145</v>
      </c>
      <c r="D110" t="s">
        <v>27</v>
      </c>
      <c r="E110" s="1">
        <v>-3586648</v>
      </c>
      <c r="F110" s="1">
        <v>244400.63</v>
      </c>
      <c r="G110" s="1">
        <v>-473504</v>
      </c>
      <c r="H110" s="1"/>
      <c r="J110" s="1">
        <f t="shared" si="4"/>
        <v>2868743.37</v>
      </c>
      <c r="K110" s="1">
        <f>IFERROR(VLOOKUP(A110,'Ending FY2016'!$A:$E,5,FALSE),"0")+H110</f>
        <v>2890493.2999999989</v>
      </c>
      <c r="L110" s="1">
        <f t="shared" si="5"/>
        <v>2890493.2999999989</v>
      </c>
      <c r="M110" t="s">
        <v>18</v>
      </c>
      <c r="N110" t="s">
        <v>28</v>
      </c>
      <c r="O110" t="s">
        <v>20</v>
      </c>
      <c r="P110" t="s">
        <v>21</v>
      </c>
      <c r="Q110" t="s">
        <v>22</v>
      </c>
      <c r="R110" t="s">
        <v>23</v>
      </c>
      <c r="S110" t="s">
        <v>24</v>
      </c>
      <c r="T110" s="1"/>
    </row>
    <row r="111" spans="1:20" x14ac:dyDescent="0.25">
      <c r="A111" t="str">
        <f t="shared" si="3"/>
        <v>S1001550013200</v>
      </c>
      <c r="B111" t="s">
        <v>15</v>
      </c>
      <c r="C111" t="s">
        <v>145</v>
      </c>
      <c r="D111" t="s">
        <v>57</v>
      </c>
      <c r="E111" s="1">
        <v>632812.98</v>
      </c>
      <c r="F111" s="1">
        <v>0</v>
      </c>
      <c r="G111" s="1">
        <v>0</v>
      </c>
      <c r="H111" s="1"/>
      <c r="J111" s="1">
        <f t="shared" si="4"/>
        <v>-632812.98</v>
      </c>
      <c r="K111" s="1">
        <f>IFERROR(VLOOKUP(A111,'Ending FY2016'!$A:$E,5,FALSE),"0")+H111</f>
        <v>-632822.19999999995</v>
      </c>
      <c r="L111" s="1">
        <f t="shared" si="5"/>
        <v>-632812.98</v>
      </c>
      <c r="M111" t="s">
        <v>18</v>
      </c>
      <c r="N111" t="s">
        <v>48</v>
      </c>
      <c r="O111" t="s">
        <v>20</v>
      </c>
      <c r="P111" t="s">
        <v>41</v>
      </c>
      <c r="Q111" t="s">
        <v>22</v>
      </c>
      <c r="R111" t="s">
        <v>23</v>
      </c>
      <c r="S111" t="s">
        <v>24</v>
      </c>
      <c r="T111" s="1"/>
    </row>
    <row r="112" spans="1:20" x14ac:dyDescent="0.25">
      <c r="A112" t="str">
        <f t="shared" si="3"/>
        <v>S1001550013400</v>
      </c>
      <c r="B112" t="s">
        <v>15</v>
      </c>
      <c r="C112" t="s">
        <v>145</v>
      </c>
      <c r="D112" t="s">
        <v>29</v>
      </c>
      <c r="E112" s="1">
        <v>-97437.95</v>
      </c>
      <c r="F112" s="1">
        <v>14880.67</v>
      </c>
      <c r="G112" s="1">
        <v>0</v>
      </c>
      <c r="H112" s="1"/>
      <c r="J112" s="1">
        <f t="shared" si="4"/>
        <v>82557.279999999999</v>
      </c>
      <c r="K112" s="1">
        <f>IFERROR(VLOOKUP(A112,'Ending FY2016'!$A:$E,5,FALSE),"0")+H112</f>
        <v>82549.219999999972</v>
      </c>
      <c r="L112" s="1">
        <f t="shared" si="5"/>
        <v>82557.279999999999</v>
      </c>
      <c r="M112" t="s">
        <v>18</v>
      </c>
      <c r="N112" t="s">
        <v>30</v>
      </c>
      <c r="O112" t="s">
        <v>20</v>
      </c>
      <c r="P112" t="s">
        <v>99</v>
      </c>
      <c r="Q112" t="s">
        <v>22</v>
      </c>
      <c r="R112" t="s">
        <v>21</v>
      </c>
      <c r="S112" t="s">
        <v>24</v>
      </c>
      <c r="T112" s="1"/>
    </row>
    <row r="113" spans="1:20" x14ac:dyDescent="0.25">
      <c r="A113" t="str">
        <f t="shared" si="3"/>
        <v>S1001550014100</v>
      </c>
      <c r="B113" t="s">
        <v>15</v>
      </c>
      <c r="C113" t="s">
        <v>145</v>
      </c>
      <c r="D113" t="s">
        <v>64</v>
      </c>
      <c r="E113" s="1">
        <v>-21416.73</v>
      </c>
      <c r="F113" s="1">
        <v>0</v>
      </c>
      <c r="G113" s="1">
        <v>0</v>
      </c>
      <c r="H113" s="1"/>
      <c r="J113" s="1">
        <f t="shared" si="4"/>
        <v>21416.73</v>
      </c>
      <c r="K113" s="1">
        <f>IFERROR(VLOOKUP(A113,'Ending FY2016'!$A:$E,5,FALSE),"0")+H113</f>
        <v>21415.760000000009</v>
      </c>
      <c r="L113" s="1">
        <f t="shared" si="5"/>
        <v>21416.73</v>
      </c>
      <c r="M113" t="s">
        <v>18</v>
      </c>
      <c r="N113" t="s">
        <v>65</v>
      </c>
      <c r="O113" t="s">
        <v>20</v>
      </c>
      <c r="P113" t="s">
        <v>41</v>
      </c>
      <c r="Q113" t="s">
        <v>22</v>
      </c>
      <c r="R113" t="s">
        <v>23</v>
      </c>
      <c r="S113" t="s">
        <v>66</v>
      </c>
      <c r="T113" s="1"/>
    </row>
    <row r="114" spans="1:20" x14ac:dyDescent="0.25">
      <c r="A114" t="str">
        <f t="shared" si="3"/>
        <v>S1001550014200</v>
      </c>
      <c r="B114" t="s">
        <v>15</v>
      </c>
      <c r="C114" t="s">
        <v>145</v>
      </c>
      <c r="D114" t="s">
        <v>67</v>
      </c>
      <c r="E114" s="1">
        <v>-20125269.690000001</v>
      </c>
      <c r="F114" s="1">
        <v>556074.89</v>
      </c>
      <c r="G114" s="1">
        <v>0</v>
      </c>
      <c r="H114" s="1"/>
      <c r="J114" s="1">
        <f t="shared" si="4"/>
        <v>19569194.800000001</v>
      </c>
      <c r="K114" s="1">
        <f>IFERROR(VLOOKUP(A114,'Ending FY2016'!$A:$E,5,FALSE),"0")+H114</f>
        <v>19569194.800000001</v>
      </c>
      <c r="L114" s="1">
        <f t="shared" si="5"/>
        <v>19569194.800000001</v>
      </c>
      <c r="M114" t="s">
        <v>18</v>
      </c>
      <c r="N114" t="s">
        <v>65</v>
      </c>
      <c r="O114" t="s">
        <v>20</v>
      </c>
      <c r="P114" t="s">
        <v>41</v>
      </c>
      <c r="Q114" t="s">
        <v>22</v>
      </c>
      <c r="R114" t="s">
        <v>23</v>
      </c>
      <c r="S114" t="s">
        <v>66</v>
      </c>
      <c r="T114" s="1"/>
    </row>
    <row r="115" spans="1:20" x14ac:dyDescent="0.25">
      <c r="A115" t="str">
        <f t="shared" si="3"/>
        <v>S1001550014300</v>
      </c>
      <c r="B115" t="s">
        <v>15</v>
      </c>
      <c r="C115" t="s">
        <v>145</v>
      </c>
      <c r="D115" t="s">
        <v>147</v>
      </c>
      <c r="E115" s="1">
        <v>-0.34</v>
      </c>
      <c r="F115" s="1">
        <v>0</v>
      </c>
      <c r="G115" s="1">
        <v>0</v>
      </c>
      <c r="H115" s="1"/>
      <c r="J115" s="1">
        <f t="shared" si="4"/>
        <v>0.34</v>
      </c>
      <c r="K115" s="1">
        <f>IFERROR(VLOOKUP(A115,'Ending FY2016'!$A:$E,5,FALSE),"0")+H115</f>
        <v>0</v>
      </c>
      <c r="L115" s="1">
        <f t="shared" si="5"/>
        <v>0.34</v>
      </c>
      <c r="M115" t="s">
        <v>18</v>
      </c>
      <c r="N115" t="s">
        <v>148</v>
      </c>
      <c r="O115" t="s">
        <v>20</v>
      </c>
      <c r="P115" t="s">
        <v>41</v>
      </c>
      <c r="Q115" t="s">
        <v>22</v>
      </c>
      <c r="R115" t="s">
        <v>23</v>
      </c>
      <c r="S115" t="s">
        <v>66</v>
      </c>
      <c r="T115" s="1"/>
    </row>
    <row r="116" spans="1:20" x14ac:dyDescent="0.25">
      <c r="A116" t="str">
        <f t="shared" si="3"/>
        <v>S1001550023100</v>
      </c>
      <c r="B116" t="s">
        <v>15</v>
      </c>
      <c r="C116" t="s">
        <v>145</v>
      </c>
      <c r="D116" t="s">
        <v>149</v>
      </c>
      <c r="E116" s="1">
        <v>397727.03</v>
      </c>
      <c r="F116" s="1">
        <v>40001.120000000003</v>
      </c>
      <c r="G116" s="1">
        <v>-0.1</v>
      </c>
      <c r="H116" s="1"/>
      <c r="J116" s="1">
        <f t="shared" si="4"/>
        <v>-437728.25</v>
      </c>
      <c r="K116" s="1">
        <f>IFERROR(VLOOKUP(A116,'Ending FY2016'!$A:$E,5,FALSE),"0")+H116</f>
        <v>-437738.56999999995</v>
      </c>
      <c r="L116" s="1">
        <f t="shared" si="5"/>
        <v>-437738.56999999995</v>
      </c>
      <c r="M116" t="s">
        <v>70</v>
      </c>
      <c r="N116" t="s">
        <v>28</v>
      </c>
      <c r="O116" t="s">
        <v>20</v>
      </c>
      <c r="P116" t="s">
        <v>21</v>
      </c>
      <c r="Q116" t="s">
        <v>22</v>
      </c>
      <c r="R116" t="s">
        <v>23</v>
      </c>
      <c r="S116" t="s">
        <v>24</v>
      </c>
      <c r="T116" s="1"/>
    </row>
    <row r="117" spans="1:20" x14ac:dyDescent="0.25">
      <c r="A117" t="str">
        <f t="shared" si="3"/>
        <v>S1001550032500</v>
      </c>
      <c r="B117" t="s">
        <v>15</v>
      </c>
      <c r="C117" t="s">
        <v>145</v>
      </c>
      <c r="D117" t="s">
        <v>150</v>
      </c>
      <c r="E117" s="1">
        <v>-169105.1</v>
      </c>
      <c r="F117" s="1">
        <v>0</v>
      </c>
      <c r="G117" s="1">
        <v>0</v>
      </c>
      <c r="H117" s="1"/>
      <c r="J117" s="1">
        <f t="shared" si="4"/>
        <v>169105.1</v>
      </c>
      <c r="K117" s="1">
        <f>IFERROR(VLOOKUP(A117,'Ending FY2016'!$A:$E,5,FALSE),"0")+H117</f>
        <v>169106.06999999983</v>
      </c>
      <c r="L117" s="1">
        <f t="shared" si="5"/>
        <v>169105.1</v>
      </c>
      <c r="M117" t="s">
        <v>36</v>
      </c>
      <c r="N117" t="s">
        <v>28</v>
      </c>
      <c r="O117" t="s">
        <v>20</v>
      </c>
      <c r="P117" t="s">
        <v>41</v>
      </c>
      <c r="Q117" t="s">
        <v>22</v>
      </c>
      <c r="R117" t="s">
        <v>79</v>
      </c>
      <c r="S117" t="s">
        <v>23</v>
      </c>
      <c r="T117" s="1"/>
    </row>
    <row r="118" spans="1:20" x14ac:dyDescent="0.25">
      <c r="A118" t="str">
        <f t="shared" si="3"/>
        <v>S2351550036100</v>
      </c>
      <c r="B118" t="s">
        <v>151</v>
      </c>
      <c r="C118" t="s">
        <v>145</v>
      </c>
      <c r="D118" t="s">
        <v>152</v>
      </c>
      <c r="E118" s="1">
        <v>-394633.69</v>
      </c>
      <c r="F118" s="1">
        <v>399971</v>
      </c>
      <c r="G118" s="1">
        <v>0</v>
      </c>
      <c r="H118" s="1"/>
      <c r="J118" s="1">
        <f t="shared" si="4"/>
        <v>-5337.3099999999977</v>
      </c>
      <c r="K118" s="1">
        <f>IFERROR(VLOOKUP(A118,'Ending FY2016'!$A:$E,5,FALSE),"0")+H118</f>
        <v>-5335.9700000000303</v>
      </c>
      <c r="L118" s="1">
        <f t="shared" si="5"/>
        <v>-5337.3099999999977</v>
      </c>
      <c r="M118" t="s">
        <v>36</v>
      </c>
      <c r="N118" t="s">
        <v>23</v>
      </c>
      <c r="O118" t="s">
        <v>135</v>
      </c>
      <c r="P118" t="s">
        <v>21</v>
      </c>
      <c r="Q118" t="s">
        <v>22</v>
      </c>
      <c r="R118" t="s">
        <v>23</v>
      </c>
      <c r="S118" t="s">
        <v>24</v>
      </c>
      <c r="T118" s="1"/>
    </row>
    <row r="119" spans="1:20" x14ac:dyDescent="0.25">
      <c r="A119" t="str">
        <f t="shared" si="3"/>
        <v>S2851550036200</v>
      </c>
      <c r="B119" t="s">
        <v>153</v>
      </c>
      <c r="C119" t="s">
        <v>145</v>
      </c>
      <c r="D119" t="s">
        <v>154</v>
      </c>
      <c r="E119" s="1">
        <v>-5653938.54</v>
      </c>
      <c r="F119" s="1">
        <v>0</v>
      </c>
      <c r="G119" s="1">
        <v>0</v>
      </c>
      <c r="H119" s="1"/>
      <c r="J119" s="1">
        <f t="shared" si="4"/>
        <v>5653938.54</v>
      </c>
      <c r="K119" s="1">
        <f>IFERROR(VLOOKUP(A119,'Ending FY2016'!$A:$E,5,FALSE),"0")+H119</f>
        <v>5653938.54</v>
      </c>
      <c r="L119" s="1">
        <f t="shared" si="5"/>
        <v>5653938.54</v>
      </c>
      <c r="M119" t="s">
        <v>36</v>
      </c>
      <c r="N119" t="s">
        <v>22</v>
      </c>
      <c r="O119" t="s">
        <v>135</v>
      </c>
      <c r="P119" t="s">
        <v>41</v>
      </c>
      <c r="Q119" t="s">
        <v>22</v>
      </c>
      <c r="R119" t="s">
        <v>21</v>
      </c>
      <c r="S119" t="s">
        <v>24</v>
      </c>
      <c r="T119" s="1"/>
    </row>
    <row r="120" spans="1:20" x14ac:dyDescent="0.25">
      <c r="A120" t="str">
        <f t="shared" si="3"/>
        <v>S2681550037000</v>
      </c>
      <c r="B120" t="s">
        <v>155</v>
      </c>
      <c r="C120" t="s">
        <v>145</v>
      </c>
      <c r="D120" t="s">
        <v>156</v>
      </c>
      <c r="E120" s="1">
        <v>-20037122.390000001</v>
      </c>
      <c r="F120" s="1">
        <v>0</v>
      </c>
      <c r="G120" s="1">
        <v>0</v>
      </c>
      <c r="H120" s="1"/>
      <c r="J120" s="1">
        <f t="shared" si="4"/>
        <v>20037122.390000001</v>
      </c>
      <c r="K120" s="1">
        <f>IFERROR(VLOOKUP(A120,'Ending FY2016'!$A:$E,5,FALSE),"0")+H120</f>
        <v>20037127.240000002</v>
      </c>
      <c r="L120" s="1">
        <f t="shared" si="5"/>
        <v>20037122.390000001</v>
      </c>
      <c r="M120" t="s">
        <v>36</v>
      </c>
      <c r="N120" t="s">
        <v>157</v>
      </c>
      <c r="O120" t="s">
        <v>135</v>
      </c>
      <c r="P120" t="s">
        <v>41</v>
      </c>
      <c r="Q120" t="s">
        <v>22</v>
      </c>
      <c r="R120" t="s">
        <v>23</v>
      </c>
      <c r="S120" t="s">
        <v>24</v>
      </c>
      <c r="T120" s="1"/>
    </row>
    <row r="121" spans="1:20" x14ac:dyDescent="0.25">
      <c r="A121" t="str">
        <f t="shared" si="3"/>
        <v>S1001550090200</v>
      </c>
      <c r="B121" t="s">
        <v>15</v>
      </c>
      <c r="C121" t="s">
        <v>145</v>
      </c>
      <c r="D121" t="s">
        <v>130</v>
      </c>
      <c r="E121" s="1">
        <v>4.13</v>
      </c>
      <c r="F121" s="1">
        <v>0</v>
      </c>
      <c r="G121" s="1">
        <v>0</v>
      </c>
      <c r="H121" s="1"/>
      <c r="J121" s="1">
        <f t="shared" si="4"/>
        <v>-4.13</v>
      </c>
      <c r="K121" s="1">
        <f>IFERROR(VLOOKUP(A121,'Ending FY2016'!$A:$E,5,FALSE),"0")+H121</f>
        <v>0</v>
      </c>
      <c r="L121" s="1">
        <f t="shared" si="5"/>
        <v>-4.13</v>
      </c>
      <c r="M121" t="s">
        <v>24</v>
      </c>
      <c r="N121" t="s">
        <v>24</v>
      </c>
      <c r="O121" t="s">
        <v>107</v>
      </c>
      <c r="P121" t="s">
        <v>41</v>
      </c>
      <c r="Q121" t="s">
        <v>22</v>
      </c>
      <c r="R121" t="s">
        <v>23</v>
      </c>
      <c r="S121" t="s">
        <v>24</v>
      </c>
      <c r="T121" s="1"/>
    </row>
    <row r="122" spans="1:20" x14ac:dyDescent="0.25">
      <c r="A122" t="str">
        <f t="shared" si="3"/>
        <v>S1001550096500</v>
      </c>
      <c r="B122" t="s">
        <v>15</v>
      </c>
      <c r="C122" t="s">
        <v>145</v>
      </c>
      <c r="D122" t="s">
        <v>112</v>
      </c>
      <c r="E122" s="1">
        <v>0</v>
      </c>
      <c r="F122" s="1">
        <v>0</v>
      </c>
      <c r="G122" s="1">
        <v>0</v>
      </c>
      <c r="H122" s="1"/>
      <c r="J122" s="1">
        <f t="shared" si="4"/>
        <v>0</v>
      </c>
      <c r="K122" s="1">
        <f>IFERROR(VLOOKUP(A122,'Ending FY2016'!$A:$E,5,FALSE),"0")+H122</f>
        <v>0</v>
      </c>
      <c r="L122" s="1">
        <f t="shared" si="5"/>
        <v>0</v>
      </c>
      <c r="M122" t="s">
        <v>24</v>
      </c>
      <c r="N122" t="s">
        <v>24</v>
      </c>
      <c r="O122" t="s">
        <v>109</v>
      </c>
      <c r="P122" t="s">
        <v>41</v>
      </c>
      <c r="Q122" t="s">
        <v>22</v>
      </c>
      <c r="R122" t="s">
        <v>23</v>
      </c>
      <c r="S122" t="s">
        <v>24</v>
      </c>
      <c r="T122" s="1"/>
    </row>
    <row r="123" spans="1:20" x14ac:dyDescent="0.25">
      <c r="A123" t="str">
        <f t="shared" si="3"/>
        <v>S1001550096700</v>
      </c>
      <c r="B123" t="s">
        <v>15</v>
      </c>
      <c r="C123" t="s">
        <v>145</v>
      </c>
      <c r="D123" t="s">
        <v>113</v>
      </c>
      <c r="E123" s="1">
        <v>0</v>
      </c>
      <c r="F123" s="1">
        <v>0</v>
      </c>
      <c r="G123" s="1">
        <v>0</v>
      </c>
      <c r="H123" s="1"/>
      <c r="J123" s="1">
        <f t="shared" si="4"/>
        <v>0</v>
      </c>
      <c r="K123" s="1">
        <f>IFERROR(VLOOKUP(A123,'Ending FY2016'!$A:$E,5,FALSE),"0")+H123</f>
        <v>0</v>
      </c>
      <c r="L123" s="1">
        <f t="shared" si="5"/>
        <v>0</v>
      </c>
      <c r="M123" t="s">
        <v>24</v>
      </c>
      <c r="N123" t="s">
        <v>24</v>
      </c>
      <c r="O123" t="s">
        <v>109</v>
      </c>
      <c r="P123" t="s">
        <v>41</v>
      </c>
      <c r="Q123" t="s">
        <v>22</v>
      </c>
      <c r="R123" t="s">
        <v>23</v>
      </c>
      <c r="S123" t="s">
        <v>24</v>
      </c>
      <c r="T123" s="1"/>
    </row>
    <row r="124" spans="1:20" x14ac:dyDescent="0.25">
      <c r="A124" t="str">
        <f t="shared" si="3"/>
        <v>S2351550096700</v>
      </c>
      <c r="B124" t="s">
        <v>151</v>
      </c>
      <c r="C124" t="s">
        <v>145</v>
      </c>
      <c r="D124" t="s">
        <v>113</v>
      </c>
      <c r="E124" s="1">
        <v>0</v>
      </c>
      <c r="F124" s="1">
        <v>0</v>
      </c>
      <c r="G124" s="1">
        <v>0</v>
      </c>
      <c r="H124" s="1"/>
      <c r="J124" s="1">
        <f t="shared" si="4"/>
        <v>0</v>
      </c>
      <c r="K124" s="1">
        <f>IFERROR(VLOOKUP(A124,'Ending FY2016'!$A:$E,5,FALSE),"0")+H124</f>
        <v>0</v>
      </c>
      <c r="L124" s="1">
        <f t="shared" si="5"/>
        <v>0</v>
      </c>
      <c r="M124" t="s">
        <v>24</v>
      </c>
      <c r="N124" t="s">
        <v>24</v>
      </c>
      <c r="O124" t="s">
        <v>109</v>
      </c>
      <c r="P124" t="s">
        <v>41</v>
      </c>
      <c r="Q124" t="s">
        <v>22</v>
      </c>
      <c r="R124" t="s">
        <v>23</v>
      </c>
      <c r="S124" t="s">
        <v>24</v>
      </c>
      <c r="T124" s="1"/>
    </row>
    <row r="125" spans="1:20" x14ac:dyDescent="0.25">
      <c r="A125" t="str">
        <f t="shared" si="3"/>
        <v>S1001550097100</v>
      </c>
      <c r="B125" t="s">
        <v>15</v>
      </c>
      <c r="C125" t="s">
        <v>145</v>
      </c>
      <c r="D125" t="s">
        <v>120</v>
      </c>
      <c r="E125" s="1">
        <v>5</v>
      </c>
      <c r="F125" s="1">
        <v>0</v>
      </c>
      <c r="G125" s="1">
        <v>0</v>
      </c>
      <c r="H125" s="1"/>
      <c r="J125" s="1">
        <f t="shared" si="4"/>
        <v>-5</v>
      </c>
      <c r="K125" s="1">
        <f>IFERROR(VLOOKUP(A125,'Ending FY2016'!$A:$E,5,FALSE),"0")+H125</f>
        <v>-5</v>
      </c>
      <c r="L125" s="1">
        <f t="shared" si="5"/>
        <v>-5</v>
      </c>
      <c r="M125" t="s">
        <v>24</v>
      </c>
      <c r="N125" t="s">
        <v>24</v>
      </c>
      <c r="O125" t="s">
        <v>109</v>
      </c>
      <c r="P125" t="s">
        <v>41</v>
      </c>
      <c r="Q125" t="s">
        <v>22</v>
      </c>
      <c r="R125" t="s">
        <v>23</v>
      </c>
      <c r="S125" t="s">
        <v>24</v>
      </c>
      <c r="T125" s="1"/>
    </row>
    <row r="126" spans="1:20" x14ac:dyDescent="0.25">
      <c r="A126" t="str">
        <f t="shared" si="3"/>
        <v>S1001550099300</v>
      </c>
      <c r="B126" t="s">
        <v>15</v>
      </c>
      <c r="C126" t="s">
        <v>145</v>
      </c>
      <c r="D126" t="s">
        <v>125</v>
      </c>
      <c r="E126" s="1">
        <v>0</v>
      </c>
      <c r="F126" s="1">
        <v>12753.36</v>
      </c>
      <c r="G126" s="1">
        <v>0</v>
      </c>
      <c r="H126" s="1"/>
      <c r="J126" s="1">
        <f t="shared" si="4"/>
        <v>-12753.36</v>
      </c>
      <c r="K126" s="1">
        <f>IFERROR(VLOOKUP(A126,'Ending FY2016'!$A:$E,5,FALSE),"0")+H126</f>
        <v>225</v>
      </c>
      <c r="L126" s="1">
        <f t="shared" si="5"/>
        <v>225</v>
      </c>
      <c r="M126" t="s">
        <v>24</v>
      </c>
      <c r="N126" t="s">
        <v>24</v>
      </c>
      <c r="O126" t="s">
        <v>107</v>
      </c>
      <c r="P126" t="s">
        <v>41</v>
      </c>
      <c r="Q126" t="s">
        <v>22</v>
      </c>
      <c r="R126" t="s">
        <v>23</v>
      </c>
      <c r="S126" t="s">
        <v>24</v>
      </c>
      <c r="T126" s="1"/>
    </row>
    <row r="127" spans="1:20" x14ac:dyDescent="0.25">
      <c r="A127" t="str">
        <f t="shared" si="3"/>
        <v>S1001550099800</v>
      </c>
      <c r="B127" t="s">
        <v>15</v>
      </c>
      <c r="C127" t="s">
        <v>145</v>
      </c>
      <c r="D127" t="s">
        <v>144</v>
      </c>
      <c r="E127" s="1">
        <v>0</v>
      </c>
      <c r="F127" s="1">
        <v>0</v>
      </c>
      <c r="G127" s="1">
        <v>0</v>
      </c>
      <c r="H127" s="1"/>
      <c r="J127" s="1">
        <f t="shared" si="4"/>
        <v>0</v>
      </c>
      <c r="K127" s="1">
        <f>IFERROR(VLOOKUP(A127,'Ending FY2016'!$A:$E,5,FALSE),"0")+H127</f>
        <v>0</v>
      </c>
      <c r="L127" s="1">
        <f t="shared" si="5"/>
        <v>0</v>
      </c>
      <c r="M127" t="s">
        <v>128</v>
      </c>
      <c r="N127">
        <v>0</v>
      </c>
      <c r="O127" t="s">
        <v>109</v>
      </c>
      <c r="P127" t="s">
        <v>41</v>
      </c>
      <c r="Q127" t="s">
        <v>22</v>
      </c>
      <c r="R127" t="s">
        <v>23</v>
      </c>
      <c r="S127" t="s">
        <v>128</v>
      </c>
      <c r="T127" s="1"/>
    </row>
    <row r="128" spans="1:20" x14ac:dyDescent="0.25">
      <c r="A128" t="str">
        <f t="shared" si="3"/>
        <v>S1001650012000</v>
      </c>
      <c r="B128" t="s">
        <v>15</v>
      </c>
      <c r="C128" t="s">
        <v>158</v>
      </c>
      <c r="D128" t="s">
        <v>159</v>
      </c>
      <c r="E128" s="1">
        <v>-62322.080000000002</v>
      </c>
      <c r="F128" s="1">
        <v>0</v>
      </c>
      <c r="G128" s="1">
        <v>0</v>
      </c>
      <c r="H128" s="1"/>
      <c r="J128" s="1">
        <f t="shared" si="4"/>
        <v>62322.080000000002</v>
      </c>
      <c r="K128" s="1">
        <f>IFERROR(VLOOKUP(A128,'Ending FY2016'!$A:$E,5,FALSE),"0")+H128</f>
        <v>62322.479999999996</v>
      </c>
      <c r="L128" s="1">
        <f t="shared" si="5"/>
        <v>62322.080000000002</v>
      </c>
      <c r="M128" t="s">
        <v>18</v>
      </c>
      <c r="N128" t="s">
        <v>37</v>
      </c>
      <c r="O128" t="s">
        <v>20</v>
      </c>
      <c r="P128" t="s">
        <v>99</v>
      </c>
      <c r="Q128" t="s">
        <v>22</v>
      </c>
      <c r="R128" t="s">
        <v>23</v>
      </c>
      <c r="S128" t="s">
        <v>24</v>
      </c>
      <c r="T128" s="1"/>
    </row>
    <row r="129" spans="1:20" x14ac:dyDescent="0.25">
      <c r="A129" t="str">
        <f t="shared" si="3"/>
        <v>S1001650012100</v>
      </c>
      <c r="B129" t="s">
        <v>15</v>
      </c>
      <c r="C129" t="s">
        <v>158</v>
      </c>
      <c r="D129" t="s">
        <v>51</v>
      </c>
      <c r="E129" s="1">
        <v>-10270778.287</v>
      </c>
      <c r="F129" s="1">
        <v>4267.5</v>
      </c>
      <c r="G129" s="1">
        <v>0</v>
      </c>
      <c r="H129" s="1"/>
      <c r="J129" s="1">
        <f t="shared" si="4"/>
        <v>10266510.787</v>
      </c>
      <c r="K129" s="1">
        <f>IFERROR(VLOOKUP(A129,'Ending FY2016'!$A:$E,5,FALSE),"0")+H129</f>
        <v>10266518.307000002</v>
      </c>
      <c r="L129" s="1">
        <f t="shared" si="5"/>
        <v>10266510.787</v>
      </c>
      <c r="M129" t="s">
        <v>18</v>
      </c>
      <c r="N129" t="s">
        <v>28</v>
      </c>
      <c r="O129" t="s">
        <v>20</v>
      </c>
      <c r="P129" t="s">
        <v>21</v>
      </c>
      <c r="Q129" t="s">
        <v>22</v>
      </c>
      <c r="R129" t="s">
        <v>23</v>
      </c>
      <c r="S129" t="s">
        <v>24</v>
      </c>
      <c r="T129" s="1"/>
    </row>
    <row r="130" spans="1:20" x14ac:dyDescent="0.25">
      <c r="A130" t="str">
        <f t="shared" si="3"/>
        <v>S1001650012400</v>
      </c>
      <c r="B130" t="s">
        <v>15</v>
      </c>
      <c r="C130" t="s">
        <v>158</v>
      </c>
      <c r="D130" t="s">
        <v>160</v>
      </c>
      <c r="E130" s="1">
        <v>-402798.55</v>
      </c>
      <c r="F130" s="1">
        <v>0</v>
      </c>
      <c r="G130" s="1">
        <v>0</v>
      </c>
      <c r="H130" s="1"/>
      <c r="J130" s="1">
        <f t="shared" si="4"/>
        <v>402798.55</v>
      </c>
      <c r="K130" s="1">
        <f>IFERROR(VLOOKUP(A130,'Ending FY2016'!$A:$E,5,FALSE),"0")+H130</f>
        <v>402808.38000000035</v>
      </c>
      <c r="L130" s="1">
        <f t="shared" si="5"/>
        <v>402798.55</v>
      </c>
      <c r="M130" t="s">
        <v>18</v>
      </c>
      <c r="N130" t="s">
        <v>58</v>
      </c>
      <c r="O130" t="s">
        <v>20</v>
      </c>
      <c r="P130" t="s">
        <v>41</v>
      </c>
      <c r="Q130" t="s">
        <v>22</v>
      </c>
      <c r="R130" t="s">
        <v>23</v>
      </c>
      <c r="S130" t="s">
        <v>24</v>
      </c>
      <c r="T130" s="1"/>
    </row>
    <row r="131" spans="1:20" x14ac:dyDescent="0.25">
      <c r="A131" t="str">
        <f t="shared" si="3"/>
        <v>S1001650012800</v>
      </c>
      <c r="B131" t="s">
        <v>15</v>
      </c>
      <c r="C131" t="s">
        <v>158</v>
      </c>
      <c r="D131" t="s">
        <v>55</v>
      </c>
      <c r="E131" s="1">
        <v>-4454488.42</v>
      </c>
      <c r="F131" s="1">
        <v>0</v>
      </c>
      <c r="G131" s="1">
        <v>0</v>
      </c>
      <c r="H131" s="1"/>
      <c r="J131" s="1">
        <f t="shared" si="4"/>
        <v>4454488.42</v>
      </c>
      <c r="K131" s="1">
        <f>IFERROR(VLOOKUP(A131,'Ending FY2016'!$A:$E,5,FALSE),"0")+H131</f>
        <v>4454414.07</v>
      </c>
      <c r="L131" s="1">
        <f t="shared" si="5"/>
        <v>4454414.07</v>
      </c>
      <c r="M131" t="s">
        <v>18</v>
      </c>
      <c r="N131" t="s">
        <v>161</v>
      </c>
      <c r="O131" t="s">
        <v>20</v>
      </c>
      <c r="P131" t="s">
        <v>99</v>
      </c>
      <c r="Q131" t="s">
        <v>22</v>
      </c>
      <c r="R131" t="s">
        <v>23</v>
      </c>
      <c r="S131" t="s">
        <v>24</v>
      </c>
      <c r="T131" s="1"/>
    </row>
    <row r="132" spans="1:20" x14ac:dyDescent="0.25">
      <c r="A132" t="str">
        <f t="shared" ref="A132:A195" si="6">B132&amp;C132&amp;D132</f>
        <v>S1001650013100</v>
      </c>
      <c r="B132" t="s">
        <v>15</v>
      </c>
      <c r="C132" t="s">
        <v>158</v>
      </c>
      <c r="D132" t="s">
        <v>27</v>
      </c>
      <c r="E132" s="1">
        <v>-85335.75</v>
      </c>
      <c r="F132" s="1">
        <v>0</v>
      </c>
      <c r="G132" s="1">
        <v>0</v>
      </c>
      <c r="H132" s="1"/>
      <c r="J132" s="1">
        <f t="shared" ref="J132:J195" si="7">-E132-F132+G132+H132</f>
        <v>85335.75</v>
      </c>
      <c r="K132" s="1">
        <f>IFERROR(VLOOKUP(A132,'Ending FY2016'!$A:$E,5,FALSE),"0")+H132</f>
        <v>85338</v>
      </c>
      <c r="L132" s="1">
        <f t="shared" ref="L132:L195" si="8">IF(J132-K132&lt;-10,K132+I132,IF(J132-K132&gt;10,K132+I132,J132+I132))</f>
        <v>85335.75</v>
      </c>
      <c r="M132" t="s">
        <v>18</v>
      </c>
      <c r="N132" t="s">
        <v>48</v>
      </c>
      <c r="O132" t="s">
        <v>20</v>
      </c>
      <c r="P132" t="s">
        <v>41</v>
      </c>
      <c r="Q132" t="s">
        <v>22</v>
      </c>
      <c r="R132" t="s">
        <v>21</v>
      </c>
      <c r="S132" t="s">
        <v>24</v>
      </c>
      <c r="T132" s="1"/>
    </row>
    <row r="133" spans="1:20" x14ac:dyDescent="0.25">
      <c r="A133" t="str">
        <f t="shared" si="6"/>
        <v>S1001650013600</v>
      </c>
      <c r="B133" t="s">
        <v>15</v>
      </c>
      <c r="C133" t="s">
        <v>158</v>
      </c>
      <c r="D133" t="s">
        <v>61</v>
      </c>
      <c r="E133" s="1">
        <v>-138908.81</v>
      </c>
      <c r="F133" s="1">
        <v>0</v>
      </c>
      <c r="G133" s="1">
        <v>0</v>
      </c>
      <c r="H133" s="1"/>
      <c r="J133" s="1">
        <f t="shared" si="7"/>
        <v>138908.81</v>
      </c>
      <c r="K133" s="1">
        <f>IFERROR(VLOOKUP(A133,'Ending FY2016'!$A:$E,5,FALSE),"0")+H133</f>
        <v>138915.76</v>
      </c>
      <c r="L133" s="1">
        <f t="shared" si="8"/>
        <v>138908.81</v>
      </c>
      <c r="M133" t="s">
        <v>18</v>
      </c>
      <c r="N133" t="s">
        <v>32</v>
      </c>
      <c r="O133" t="s">
        <v>20</v>
      </c>
      <c r="P133" t="s">
        <v>41</v>
      </c>
      <c r="Q133" t="s">
        <v>22</v>
      </c>
      <c r="R133" t="s">
        <v>23</v>
      </c>
      <c r="S133" t="s">
        <v>24</v>
      </c>
      <c r="T133" s="1"/>
    </row>
    <row r="134" spans="1:20" x14ac:dyDescent="0.25">
      <c r="A134" t="str">
        <f t="shared" si="6"/>
        <v>S1001650013700</v>
      </c>
      <c r="B134" t="s">
        <v>15</v>
      </c>
      <c r="C134" t="s">
        <v>158</v>
      </c>
      <c r="D134" t="s">
        <v>33</v>
      </c>
      <c r="E134" s="1">
        <v>-1483.2</v>
      </c>
      <c r="F134" s="1">
        <v>0</v>
      </c>
      <c r="G134" s="1">
        <v>0</v>
      </c>
      <c r="H134" s="1"/>
      <c r="J134" s="1">
        <f t="shared" si="7"/>
        <v>1483.2</v>
      </c>
      <c r="K134" s="1">
        <f>IFERROR(VLOOKUP(A134,'Ending FY2016'!$A:$E,5,FALSE),"0")+H134</f>
        <v>1483</v>
      </c>
      <c r="L134" s="1">
        <f t="shared" si="8"/>
        <v>1483.2</v>
      </c>
      <c r="M134" t="s">
        <v>18</v>
      </c>
      <c r="N134" t="s">
        <v>162</v>
      </c>
      <c r="O134" t="s">
        <v>20</v>
      </c>
      <c r="P134" t="s">
        <v>41</v>
      </c>
      <c r="Q134" t="s">
        <v>22</v>
      </c>
      <c r="R134" t="s">
        <v>23</v>
      </c>
      <c r="S134" t="s">
        <v>24</v>
      </c>
      <c r="T134" s="1"/>
    </row>
    <row r="135" spans="1:20" x14ac:dyDescent="0.25">
      <c r="A135" t="str">
        <f t="shared" si="6"/>
        <v>S1001650013800</v>
      </c>
      <c r="B135" t="s">
        <v>15</v>
      </c>
      <c r="C135" t="s">
        <v>158</v>
      </c>
      <c r="D135" t="s">
        <v>63</v>
      </c>
      <c r="E135" s="1">
        <v>217232</v>
      </c>
      <c r="F135" s="1">
        <v>67500</v>
      </c>
      <c r="G135" s="1">
        <v>0</v>
      </c>
      <c r="H135" s="1"/>
      <c r="J135" s="1">
        <f t="shared" si="7"/>
        <v>-284732</v>
      </c>
      <c r="K135" s="1">
        <f>IFERROR(VLOOKUP(A135,'Ending FY2016'!$A:$E,5,FALSE),"0")+H135</f>
        <v>-284731</v>
      </c>
      <c r="L135" s="1">
        <f t="shared" si="8"/>
        <v>-284732</v>
      </c>
      <c r="M135" t="s">
        <v>18</v>
      </c>
      <c r="N135" t="s">
        <v>163</v>
      </c>
      <c r="O135" t="s">
        <v>20</v>
      </c>
      <c r="P135" t="s">
        <v>41</v>
      </c>
      <c r="Q135" t="s">
        <v>22</v>
      </c>
      <c r="R135" t="s">
        <v>23</v>
      </c>
      <c r="S135" t="s">
        <v>23</v>
      </c>
      <c r="T135" s="1"/>
    </row>
    <row r="136" spans="1:20" x14ac:dyDescent="0.25">
      <c r="A136" t="str">
        <f t="shared" si="6"/>
        <v>S1001650014000</v>
      </c>
      <c r="B136" t="s">
        <v>15</v>
      </c>
      <c r="C136" t="s">
        <v>158</v>
      </c>
      <c r="D136" t="s">
        <v>164</v>
      </c>
      <c r="E136" s="1">
        <v>120706.24000000001</v>
      </c>
      <c r="F136" s="1">
        <v>148733.68</v>
      </c>
      <c r="G136" s="1">
        <v>0</v>
      </c>
      <c r="H136" s="1"/>
      <c r="J136" s="1">
        <f t="shared" si="7"/>
        <v>-269439.92</v>
      </c>
      <c r="K136" s="1">
        <f>IFERROR(VLOOKUP(A136,'Ending FY2016'!$A:$E,5,FALSE),"0")+H136</f>
        <v>-269442.32999999996</v>
      </c>
      <c r="L136" s="1">
        <f t="shared" si="8"/>
        <v>-269439.92</v>
      </c>
      <c r="M136" t="s">
        <v>18</v>
      </c>
      <c r="N136" t="s">
        <v>65</v>
      </c>
      <c r="O136" t="s">
        <v>20</v>
      </c>
      <c r="P136" t="s">
        <v>41</v>
      </c>
      <c r="Q136" t="s">
        <v>22</v>
      </c>
      <c r="R136" t="s">
        <v>23</v>
      </c>
      <c r="S136" t="s">
        <v>66</v>
      </c>
      <c r="T136" s="1"/>
    </row>
    <row r="137" spans="1:20" x14ac:dyDescent="0.25">
      <c r="A137" t="str">
        <f t="shared" si="6"/>
        <v>S1001650015400</v>
      </c>
      <c r="B137" t="s">
        <v>15</v>
      </c>
      <c r="C137" t="s">
        <v>158</v>
      </c>
      <c r="D137" t="s">
        <v>165</v>
      </c>
      <c r="E137" s="1">
        <v>-21314</v>
      </c>
      <c r="F137" s="1">
        <v>0</v>
      </c>
      <c r="G137" s="1">
        <v>0</v>
      </c>
      <c r="H137" s="1"/>
      <c r="J137" s="1">
        <f t="shared" si="7"/>
        <v>21314</v>
      </c>
      <c r="K137" s="1">
        <f>IFERROR(VLOOKUP(A137,'Ending FY2016'!$A:$E,5,FALSE),"0")+H137</f>
        <v>21312.31</v>
      </c>
      <c r="L137" s="1">
        <f t="shared" si="8"/>
        <v>21314</v>
      </c>
      <c r="M137" t="s">
        <v>18</v>
      </c>
      <c r="N137" t="s">
        <v>104</v>
      </c>
      <c r="O137" t="s">
        <v>20</v>
      </c>
      <c r="P137" t="s">
        <v>41</v>
      </c>
      <c r="Q137" t="s">
        <v>22</v>
      </c>
      <c r="R137" t="s">
        <v>23</v>
      </c>
      <c r="S137" t="s">
        <v>66</v>
      </c>
      <c r="T137" s="1"/>
    </row>
    <row r="138" spans="1:20" x14ac:dyDescent="0.25">
      <c r="A138" t="str">
        <f t="shared" si="6"/>
        <v>S1001650022100</v>
      </c>
      <c r="B138" t="s">
        <v>15</v>
      </c>
      <c r="C138" t="s">
        <v>158</v>
      </c>
      <c r="D138" t="s">
        <v>166</v>
      </c>
      <c r="E138" s="1">
        <v>-10311310.210000001</v>
      </c>
      <c r="F138" s="1">
        <v>42166.45</v>
      </c>
      <c r="G138" s="1">
        <v>0</v>
      </c>
      <c r="H138" s="1"/>
      <c r="J138" s="1">
        <f t="shared" si="7"/>
        <v>10269143.760000002</v>
      </c>
      <c r="K138" s="1">
        <f>IFERROR(VLOOKUP(A138,'Ending FY2016'!$A:$E,5,FALSE),"0")+H138</f>
        <v>10269146.049999997</v>
      </c>
      <c r="L138" s="1">
        <f t="shared" si="8"/>
        <v>10269143.760000002</v>
      </c>
      <c r="M138" t="s">
        <v>70</v>
      </c>
      <c r="N138" t="s">
        <v>30</v>
      </c>
      <c r="O138" t="s">
        <v>20</v>
      </c>
      <c r="P138" t="s">
        <v>21</v>
      </c>
      <c r="Q138" t="s">
        <v>22</v>
      </c>
      <c r="R138" t="s">
        <v>23</v>
      </c>
      <c r="S138" t="s">
        <v>24</v>
      </c>
      <c r="T138" s="1"/>
    </row>
    <row r="139" spans="1:20" x14ac:dyDescent="0.25">
      <c r="A139" t="str">
        <f t="shared" si="6"/>
        <v>S1001650022300</v>
      </c>
      <c r="B139" t="s">
        <v>15</v>
      </c>
      <c r="C139" t="s">
        <v>158</v>
      </c>
      <c r="D139" t="s">
        <v>167</v>
      </c>
      <c r="E139" s="1">
        <v>-504223.42</v>
      </c>
      <c r="F139" s="1">
        <v>0</v>
      </c>
      <c r="G139" s="1">
        <v>0</v>
      </c>
      <c r="H139" s="1"/>
      <c r="J139" s="1">
        <f t="shared" si="7"/>
        <v>504223.42</v>
      </c>
      <c r="K139" s="1">
        <f>IFERROR(VLOOKUP(A139,'Ending FY2016'!$A:$E,5,FALSE),"0")+H139</f>
        <v>504225.05</v>
      </c>
      <c r="L139" s="1">
        <f t="shared" si="8"/>
        <v>504223.42</v>
      </c>
      <c r="M139" t="s">
        <v>70</v>
      </c>
      <c r="N139" t="s">
        <v>44</v>
      </c>
      <c r="O139" t="s">
        <v>20</v>
      </c>
      <c r="P139" t="s">
        <v>41</v>
      </c>
      <c r="Q139" t="s">
        <v>22</v>
      </c>
      <c r="R139" t="s">
        <v>23</v>
      </c>
      <c r="S139" t="s">
        <v>24</v>
      </c>
      <c r="T139" s="1"/>
    </row>
    <row r="140" spans="1:20" x14ac:dyDescent="0.25">
      <c r="A140" t="str">
        <f t="shared" si="6"/>
        <v>S1001650022500</v>
      </c>
      <c r="B140" t="s">
        <v>15</v>
      </c>
      <c r="C140" t="s">
        <v>158</v>
      </c>
      <c r="D140" t="s">
        <v>168</v>
      </c>
      <c r="E140" s="1">
        <v>-163826.91</v>
      </c>
      <c r="F140" s="1">
        <v>0</v>
      </c>
      <c r="G140" s="1">
        <v>0</v>
      </c>
      <c r="H140" s="1"/>
      <c r="J140" s="1">
        <f t="shared" si="7"/>
        <v>163826.91</v>
      </c>
      <c r="K140" s="1">
        <f>IFERROR(VLOOKUP(A140,'Ending FY2016'!$A:$E,5,FALSE),"0")+H140</f>
        <v>163827.6099999994</v>
      </c>
      <c r="L140" s="1">
        <f t="shared" si="8"/>
        <v>163826.91</v>
      </c>
      <c r="M140" t="s">
        <v>70</v>
      </c>
      <c r="N140" t="s">
        <v>79</v>
      </c>
      <c r="O140" t="s">
        <v>20</v>
      </c>
      <c r="P140" t="s">
        <v>41</v>
      </c>
      <c r="Q140" t="s">
        <v>22</v>
      </c>
      <c r="R140" t="s">
        <v>79</v>
      </c>
      <c r="S140" t="s">
        <v>24</v>
      </c>
      <c r="T140" s="1"/>
    </row>
    <row r="141" spans="1:20" x14ac:dyDescent="0.25">
      <c r="A141" t="str">
        <f t="shared" si="6"/>
        <v>S1001650022600</v>
      </c>
      <c r="B141" t="s">
        <v>15</v>
      </c>
      <c r="C141" t="s">
        <v>158</v>
      </c>
      <c r="D141" t="s">
        <v>169</v>
      </c>
      <c r="E141" s="1">
        <v>0.05</v>
      </c>
      <c r="F141" s="1">
        <v>0</v>
      </c>
      <c r="G141" s="1">
        <v>0</v>
      </c>
      <c r="H141" s="1"/>
      <c r="J141" s="1">
        <f t="shared" si="7"/>
        <v>-0.05</v>
      </c>
      <c r="K141" s="1">
        <f>IFERROR(VLOOKUP(A141,'Ending FY2016'!$A:$E,5,FALSE),"0")+H141</f>
        <v>0</v>
      </c>
      <c r="L141" s="1">
        <f t="shared" si="8"/>
        <v>-0.05</v>
      </c>
      <c r="M141" t="s">
        <v>70</v>
      </c>
      <c r="N141" t="s">
        <v>170</v>
      </c>
      <c r="O141" t="s">
        <v>20</v>
      </c>
      <c r="P141" t="s">
        <v>21</v>
      </c>
      <c r="Q141" t="s">
        <v>22</v>
      </c>
      <c r="R141" t="s">
        <v>23</v>
      </c>
      <c r="S141" t="s">
        <v>24</v>
      </c>
      <c r="T141" s="1"/>
    </row>
    <row r="142" spans="1:20" x14ac:dyDescent="0.25">
      <c r="A142" t="str">
        <f t="shared" si="6"/>
        <v>S1001650023100</v>
      </c>
      <c r="B142" t="s">
        <v>15</v>
      </c>
      <c r="C142" t="s">
        <v>158</v>
      </c>
      <c r="D142" t="s">
        <v>149</v>
      </c>
      <c r="E142" s="1">
        <v>0.59</v>
      </c>
      <c r="F142" s="1">
        <v>0</v>
      </c>
      <c r="G142" s="1">
        <v>0</v>
      </c>
      <c r="H142" s="1"/>
      <c r="J142" s="1">
        <f t="shared" si="7"/>
        <v>-0.59</v>
      </c>
      <c r="K142" s="1">
        <f>IFERROR(VLOOKUP(A142,'Ending FY2016'!$A:$E,5,FALSE),"0")+H142</f>
        <v>-2.7799999999965053</v>
      </c>
      <c r="L142" s="1">
        <f t="shared" si="8"/>
        <v>-0.59</v>
      </c>
      <c r="M142" t="s">
        <v>70</v>
      </c>
      <c r="N142" t="s">
        <v>171</v>
      </c>
      <c r="O142" t="s">
        <v>20</v>
      </c>
      <c r="P142" t="s">
        <v>41</v>
      </c>
      <c r="Q142" t="s">
        <v>22</v>
      </c>
      <c r="R142" t="s">
        <v>23</v>
      </c>
      <c r="S142" t="s">
        <v>23</v>
      </c>
      <c r="T142" s="1"/>
    </row>
    <row r="143" spans="1:20" x14ac:dyDescent="0.25">
      <c r="A143" t="str">
        <f t="shared" si="6"/>
        <v>S1001650023500</v>
      </c>
      <c r="B143" t="s">
        <v>15</v>
      </c>
      <c r="C143" t="s">
        <v>158</v>
      </c>
      <c r="D143" t="s">
        <v>172</v>
      </c>
      <c r="E143" s="1">
        <v>2.88</v>
      </c>
      <c r="F143" s="1">
        <v>8.11</v>
      </c>
      <c r="G143" s="1">
        <v>15.7</v>
      </c>
      <c r="H143" s="1"/>
      <c r="J143" s="1">
        <f t="shared" si="7"/>
        <v>4.7100000000000009</v>
      </c>
      <c r="K143" s="1">
        <f>IFERROR(VLOOKUP(A143,'Ending FY2016'!$A:$E,5,FALSE),"0")+H143</f>
        <v>5.6999999999999993</v>
      </c>
      <c r="L143" s="1">
        <f t="shared" si="8"/>
        <v>4.7100000000000009</v>
      </c>
      <c r="M143" t="s">
        <v>70</v>
      </c>
      <c r="N143" t="s">
        <v>173</v>
      </c>
      <c r="O143" t="s">
        <v>20</v>
      </c>
      <c r="P143" t="s">
        <v>21</v>
      </c>
      <c r="Q143" t="s">
        <v>22</v>
      </c>
      <c r="R143" t="s">
        <v>23</v>
      </c>
      <c r="S143" t="s">
        <v>23</v>
      </c>
      <c r="T143" s="1"/>
    </row>
    <row r="144" spans="1:20" x14ac:dyDescent="0.25">
      <c r="A144" t="str">
        <f t="shared" si="6"/>
        <v>S1001650023600</v>
      </c>
      <c r="B144" t="s">
        <v>15</v>
      </c>
      <c r="C144" t="s">
        <v>158</v>
      </c>
      <c r="D144" t="s">
        <v>72</v>
      </c>
      <c r="E144" s="1">
        <v>-94825.57</v>
      </c>
      <c r="F144" s="1">
        <v>0</v>
      </c>
      <c r="G144" s="1">
        <v>0</v>
      </c>
      <c r="H144" s="1"/>
      <c r="J144" s="1">
        <f t="shared" si="7"/>
        <v>94825.57</v>
      </c>
      <c r="K144" s="1">
        <f>IFERROR(VLOOKUP(A144,'Ending FY2016'!$A:$E,5,FALSE),"0")+H144</f>
        <v>94825.570000000065</v>
      </c>
      <c r="L144" s="1">
        <f t="shared" si="8"/>
        <v>94825.57</v>
      </c>
      <c r="M144" t="s">
        <v>70</v>
      </c>
      <c r="N144" t="s">
        <v>174</v>
      </c>
      <c r="O144" t="s">
        <v>20</v>
      </c>
      <c r="P144" t="s">
        <v>41</v>
      </c>
      <c r="Q144" t="s">
        <v>22</v>
      </c>
      <c r="R144" t="s">
        <v>21</v>
      </c>
      <c r="S144" t="s">
        <v>24</v>
      </c>
      <c r="T144" s="1"/>
    </row>
    <row r="145" spans="1:20" x14ac:dyDescent="0.25">
      <c r="A145" t="str">
        <f t="shared" si="6"/>
        <v>S1001650024100</v>
      </c>
      <c r="B145" t="s">
        <v>15</v>
      </c>
      <c r="C145" t="s">
        <v>158</v>
      </c>
      <c r="D145" t="s">
        <v>74</v>
      </c>
      <c r="E145" s="1">
        <v>-202922.1</v>
      </c>
      <c r="F145" s="1">
        <v>117317.22</v>
      </c>
      <c r="G145" s="1">
        <v>0</v>
      </c>
      <c r="H145" s="1"/>
      <c r="J145" s="1">
        <f t="shared" si="7"/>
        <v>85604.88</v>
      </c>
      <c r="K145" s="1">
        <f>IFERROR(VLOOKUP(A145,'Ending FY2016'!$A:$E,5,FALSE),"0")+H145</f>
        <v>85602.859999999986</v>
      </c>
      <c r="L145" s="1">
        <f t="shared" si="8"/>
        <v>85604.88</v>
      </c>
      <c r="M145" t="s">
        <v>70</v>
      </c>
      <c r="N145" t="s">
        <v>65</v>
      </c>
      <c r="O145" t="s">
        <v>20</v>
      </c>
      <c r="P145" t="s">
        <v>41</v>
      </c>
      <c r="Q145" t="s">
        <v>22</v>
      </c>
      <c r="R145" t="s">
        <v>23</v>
      </c>
      <c r="S145" t="s">
        <v>66</v>
      </c>
      <c r="T145" s="1"/>
    </row>
    <row r="146" spans="1:20" x14ac:dyDescent="0.25">
      <c r="A146" t="str">
        <f t="shared" si="6"/>
        <v>S1001650093800</v>
      </c>
      <c r="B146" t="s">
        <v>15</v>
      </c>
      <c r="C146" t="s">
        <v>158</v>
      </c>
      <c r="D146" t="s">
        <v>175</v>
      </c>
      <c r="E146" s="1">
        <v>-12785</v>
      </c>
      <c r="F146" s="1">
        <v>0</v>
      </c>
      <c r="G146" s="1">
        <v>0</v>
      </c>
      <c r="H146" s="1"/>
      <c r="J146" s="1">
        <f t="shared" si="7"/>
        <v>12785</v>
      </c>
      <c r="K146" s="1">
        <f>IFERROR(VLOOKUP(A146,'Ending FY2016'!$A:$E,5,FALSE),"0")+H146</f>
        <v>12785</v>
      </c>
      <c r="L146" s="1">
        <f t="shared" si="8"/>
        <v>12785</v>
      </c>
      <c r="M146" t="s">
        <v>24</v>
      </c>
      <c r="N146" t="s">
        <v>24</v>
      </c>
      <c r="O146" t="s">
        <v>107</v>
      </c>
      <c r="P146" t="s">
        <v>41</v>
      </c>
      <c r="Q146" t="s">
        <v>22</v>
      </c>
      <c r="R146" t="s">
        <v>23</v>
      </c>
      <c r="S146" t="s">
        <v>24</v>
      </c>
      <c r="T146" s="1"/>
    </row>
    <row r="147" spans="1:20" x14ac:dyDescent="0.25">
      <c r="A147" t="str">
        <f t="shared" si="6"/>
        <v>S1001650094500</v>
      </c>
      <c r="B147" t="s">
        <v>15</v>
      </c>
      <c r="C147" t="s">
        <v>158</v>
      </c>
      <c r="D147" t="s">
        <v>106</v>
      </c>
      <c r="E147" s="1">
        <v>0</v>
      </c>
      <c r="F147" s="1">
        <v>0</v>
      </c>
      <c r="G147" s="1">
        <v>0</v>
      </c>
      <c r="H147" s="1"/>
      <c r="J147" s="1">
        <f t="shared" si="7"/>
        <v>0</v>
      </c>
      <c r="K147" s="1">
        <f>IFERROR(VLOOKUP(A147,'Ending FY2016'!$A:$E,5,FALSE),"0")+H147</f>
        <v>-1</v>
      </c>
      <c r="L147" s="1">
        <f t="shared" si="8"/>
        <v>0</v>
      </c>
      <c r="M147" t="s">
        <v>24</v>
      </c>
      <c r="N147" t="s">
        <v>24</v>
      </c>
      <c r="O147" t="s">
        <v>107</v>
      </c>
      <c r="P147" t="s">
        <v>41</v>
      </c>
      <c r="Q147" t="s">
        <v>22</v>
      </c>
      <c r="R147" t="s">
        <v>23</v>
      </c>
      <c r="S147" t="s">
        <v>24</v>
      </c>
      <c r="T147" s="1"/>
    </row>
    <row r="148" spans="1:20" x14ac:dyDescent="0.25">
      <c r="A148" t="str">
        <f t="shared" si="6"/>
        <v>S1001650096500</v>
      </c>
      <c r="B148" t="s">
        <v>15</v>
      </c>
      <c r="C148" t="s">
        <v>158</v>
      </c>
      <c r="D148" t="s">
        <v>112</v>
      </c>
      <c r="E148" s="1">
        <v>0</v>
      </c>
      <c r="F148" s="1">
        <v>0</v>
      </c>
      <c r="G148" s="1">
        <v>0</v>
      </c>
      <c r="H148" s="1"/>
      <c r="J148" s="1">
        <f t="shared" si="7"/>
        <v>0</v>
      </c>
      <c r="K148" s="1">
        <f>IFERROR(VLOOKUP(A148,'Ending FY2016'!$A:$E,5,FALSE),"0")+H148</f>
        <v>0</v>
      </c>
      <c r="L148" s="1">
        <f t="shared" si="8"/>
        <v>0</v>
      </c>
      <c r="M148" t="s">
        <v>24</v>
      </c>
      <c r="N148" t="s">
        <v>24</v>
      </c>
      <c r="O148" t="s">
        <v>109</v>
      </c>
      <c r="P148" t="s">
        <v>41</v>
      </c>
      <c r="Q148" t="s">
        <v>22</v>
      </c>
      <c r="R148" t="s">
        <v>23</v>
      </c>
      <c r="S148" t="s">
        <v>24</v>
      </c>
      <c r="T148" s="1"/>
    </row>
    <row r="149" spans="1:20" x14ac:dyDescent="0.25">
      <c r="A149" t="str">
        <f t="shared" si="6"/>
        <v>S1001650096700</v>
      </c>
      <c r="B149" t="s">
        <v>15</v>
      </c>
      <c r="C149" t="s">
        <v>158</v>
      </c>
      <c r="D149" t="s">
        <v>113</v>
      </c>
      <c r="E149" s="1">
        <v>0</v>
      </c>
      <c r="F149" s="1">
        <v>0</v>
      </c>
      <c r="G149" s="1">
        <v>0</v>
      </c>
      <c r="H149" s="1"/>
      <c r="J149" s="1">
        <f t="shared" si="7"/>
        <v>0</v>
      </c>
      <c r="K149" s="1">
        <f>IFERROR(VLOOKUP(A149,'Ending FY2016'!$A:$E,5,FALSE),"0")+H149</f>
        <v>0</v>
      </c>
      <c r="L149" s="1">
        <f t="shared" si="8"/>
        <v>0</v>
      </c>
      <c r="M149" t="s">
        <v>24</v>
      </c>
      <c r="N149" t="s">
        <v>24</v>
      </c>
      <c r="O149" t="s">
        <v>109</v>
      </c>
      <c r="P149" t="s">
        <v>41</v>
      </c>
      <c r="Q149" t="s">
        <v>22</v>
      </c>
      <c r="R149" t="s">
        <v>23</v>
      </c>
      <c r="S149" t="s">
        <v>24</v>
      </c>
      <c r="T149" s="1"/>
    </row>
    <row r="150" spans="1:20" x14ac:dyDescent="0.25">
      <c r="A150" t="str">
        <f t="shared" si="6"/>
        <v>S1001650097100</v>
      </c>
      <c r="B150" t="s">
        <v>15</v>
      </c>
      <c r="C150" t="s">
        <v>158</v>
      </c>
      <c r="D150" t="s">
        <v>120</v>
      </c>
      <c r="E150" s="1">
        <v>-215.45</v>
      </c>
      <c r="F150" s="1">
        <v>0</v>
      </c>
      <c r="G150" s="1">
        <v>0</v>
      </c>
      <c r="H150" s="1"/>
      <c r="J150" s="1">
        <f t="shared" si="7"/>
        <v>215.45</v>
      </c>
      <c r="K150" s="1">
        <f>IFERROR(VLOOKUP(A150,'Ending FY2016'!$A:$E,5,FALSE),"0")+H150</f>
        <v>0</v>
      </c>
      <c r="L150" s="1">
        <f t="shared" si="8"/>
        <v>0</v>
      </c>
      <c r="M150" t="s">
        <v>24</v>
      </c>
      <c r="N150" t="s">
        <v>24</v>
      </c>
      <c r="O150" t="s">
        <v>109</v>
      </c>
      <c r="P150" t="s">
        <v>41</v>
      </c>
      <c r="Q150" t="s">
        <v>22</v>
      </c>
      <c r="R150" t="s">
        <v>23</v>
      </c>
      <c r="S150" t="s">
        <v>24</v>
      </c>
      <c r="T150" s="1"/>
    </row>
    <row r="151" spans="1:20" x14ac:dyDescent="0.25">
      <c r="A151" t="str">
        <f t="shared" si="6"/>
        <v>S1001650098000</v>
      </c>
      <c r="B151" t="s">
        <v>15</v>
      </c>
      <c r="C151" t="s">
        <v>158</v>
      </c>
      <c r="D151" t="s">
        <v>122</v>
      </c>
      <c r="E151" s="1">
        <v>0.01</v>
      </c>
      <c r="F151" s="1">
        <v>0</v>
      </c>
      <c r="G151" s="1">
        <v>0</v>
      </c>
      <c r="H151" s="1"/>
      <c r="J151" s="1">
        <f t="shared" si="7"/>
        <v>-0.01</v>
      </c>
      <c r="K151" s="1">
        <f>IFERROR(VLOOKUP(A151,'Ending FY2016'!$A:$E,5,FALSE),"0")+H151</f>
        <v>0</v>
      </c>
      <c r="L151" s="1">
        <f t="shared" si="8"/>
        <v>-0.01</v>
      </c>
      <c r="M151" t="s">
        <v>24</v>
      </c>
      <c r="N151" t="s">
        <v>24</v>
      </c>
      <c r="O151" t="s">
        <v>109</v>
      </c>
      <c r="P151" t="s">
        <v>41</v>
      </c>
      <c r="Q151" t="s">
        <v>22</v>
      </c>
      <c r="R151" t="s">
        <v>23</v>
      </c>
      <c r="S151" t="s">
        <v>24</v>
      </c>
      <c r="T151" s="1"/>
    </row>
    <row r="152" spans="1:20" x14ac:dyDescent="0.25">
      <c r="A152" t="str">
        <f t="shared" si="6"/>
        <v>S1001650099300</v>
      </c>
      <c r="B152" t="s">
        <v>15</v>
      </c>
      <c r="C152" t="s">
        <v>158</v>
      </c>
      <c r="D152" t="s">
        <v>125</v>
      </c>
      <c r="E152" s="1">
        <v>-165.82</v>
      </c>
      <c r="F152" s="1">
        <v>84269.590000000011</v>
      </c>
      <c r="G152" s="1">
        <v>-2275</v>
      </c>
      <c r="H152" s="1"/>
      <c r="J152" s="1">
        <f t="shared" si="7"/>
        <v>-86378.77</v>
      </c>
      <c r="K152" s="1">
        <f>IFERROR(VLOOKUP(A152,'Ending FY2016'!$A:$E,5,FALSE),"0")+H152</f>
        <v>-2275</v>
      </c>
      <c r="L152" s="1">
        <f t="shared" si="8"/>
        <v>-2275</v>
      </c>
      <c r="M152" t="s">
        <v>24</v>
      </c>
      <c r="N152" t="s">
        <v>24</v>
      </c>
      <c r="O152" t="s">
        <v>107</v>
      </c>
      <c r="P152" t="s">
        <v>41</v>
      </c>
      <c r="Q152" t="s">
        <v>22</v>
      </c>
      <c r="R152" t="s">
        <v>23</v>
      </c>
      <c r="S152" t="s">
        <v>24</v>
      </c>
      <c r="T152" s="1"/>
    </row>
    <row r="153" spans="1:20" x14ac:dyDescent="0.25">
      <c r="A153" t="str">
        <f t="shared" si="6"/>
        <v>S1001650099801</v>
      </c>
      <c r="B153" t="s">
        <v>15</v>
      </c>
      <c r="C153" t="s">
        <v>158</v>
      </c>
      <c r="D153" t="s">
        <v>126</v>
      </c>
      <c r="E153" s="1">
        <v>0</v>
      </c>
      <c r="F153" s="1">
        <v>0</v>
      </c>
      <c r="G153" s="1">
        <v>0</v>
      </c>
      <c r="H153" s="1"/>
      <c r="J153" s="1">
        <f t="shared" si="7"/>
        <v>0</v>
      </c>
      <c r="K153" s="1">
        <f>IFERROR(VLOOKUP(A153,'Ending FY2016'!$A:$E,5,FALSE),"0")+H153</f>
        <v>0</v>
      </c>
      <c r="L153" s="1">
        <f t="shared" si="8"/>
        <v>0</v>
      </c>
      <c r="M153" t="s">
        <v>24</v>
      </c>
      <c r="N153" t="s">
        <v>24</v>
      </c>
      <c r="O153" t="s">
        <v>109</v>
      </c>
      <c r="P153" t="s">
        <v>41</v>
      </c>
      <c r="Q153" t="s">
        <v>22</v>
      </c>
      <c r="R153" t="s">
        <v>23</v>
      </c>
      <c r="S153" t="s">
        <v>24</v>
      </c>
      <c r="T153" s="1"/>
    </row>
    <row r="154" spans="1:20" x14ac:dyDescent="0.25">
      <c r="A154" t="str">
        <f t="shared" si="6"/>
        <v>S1001900013200</v>
      </c>
      <c r="B154" t="s">
        <v>15</v>
      </c>
      <c r="C154" t="s">
        <v>176</v>
      </c>
      <c r="D154" t="s">
        <v>57</v>
      </c>
      <c r="E154" s="1">
        <v>-44727.1</v>
      </c>
      <c r="F154" s="1">
        <v>44721.01</v>
      </c>
      <c r="G154" s="1">
        <v>0</v>
      </c>
      <c r="H154" s="1"/>
      <c r="J154" s="1">
        <f t="shared" si="7"/>
        <v>6.0899999999965075</v>
      </c>
      <c r="K154" s="1">
        <f>IFERROR(VLOOKUP(A154,'Ending FY2016'!$A:$E,5,FALSE),"0")+H154</f>
        <v>0</v>
      </c>
      <c r="L154" s="1">
        <f t="shared" si="8"/>
        <v>6.0899999999965075</v>
      </c>
      <c r="M154" t="s">
        <v>18</v>
      </c>
      <c r="N154" t="s">
        <v>48</v>
      </c>
      <c r="O154" t="s">
        <v>20</v>
      </c>
      <c r="P154" t="s">
        <v>41</v>
      </c>
      <c r="Q154" t="s">
        <v>22</v>
      </c>
      <c r="R154" t="s">
        <v>23</v>
      </c>
      <c r="S154" t="s">
        <v>24</v>
      </c>
      <c r="T154" s="1"/>
    </row>
    <row r="155" spans="1:20" x14ac:dyDescent="0.25">
      <c r="A155" t="str">
        <f t="shared" si="6"/>
        <v>S1001900013300</v>
      </c>
      <c r="B155" t="s">
        <v>15</v>
      </c>
      <c r="C155" t="s">
        <v>176</v>
      </c>
      <c r="D155" t="s">
        <v>59</v>
      </c>
      <c r="E155" s="1">
        <v>-3139030.79</v>
      </c>
      <c r="F155" s="1">
        <v>0</v>
      </c>
      <c r="G155" s="1">
        <v>0</v>
      </c>
      <c r="H155" s="1"/>
      <c r="J155" s="1">
        <f t="shared" si="7"/>
        <v>3139030.79</v>
      </c>
      <c r="K155" s="1">
        <f>IFERROR(VLOOKUP(A155,'Ending FY2016'!$A:$E,5,FALSE),"0")+H155</f>
        <v>3139041.7299999995</v>
      </c>
      <c r="L155" s="1">
        <f t="shared" si="8"/>
        <v>3139041.7299999995</v>
      </c>
      <c r="M155" t="s">
        <v>18</v>
      </c>
      <c r="N155" t="s">
        <v>58</v>
      </c>
      <c r="O155" t="s">
        <v>20</v>
      </c>
      <c r="P155" t="s">
        <v>41</v>
      </c>
      <c r="Q155" t="s">
        <v>22</v>
      </c>
      <c r="R155" t="s">
        <v>23</v>
      </c>
      <c r="S155" t="s">
        <v>24</v>
      </c>
      <c r="T155" s="1"/>
    </row>
    <row r="156" spans="1:20" x14ac:dyDescent="0.25">
      <c r="A156" t="str">
        <f t="shared" si="6"/>
        <v>S1001900013400</v>
      </c>
      <c r="B156" t="s">
        <v>15</v>
      </c>
      <c r="C156" t="s">
        <v>176</v>
      </c>
      <c r="D156" t="s">
        <v>29</v>
      </c>
      <c r="E156" s="1">
        <v>-0.19</v>
      </c>
      <c r="F156" s="1">
        <v>0</v>
      </c>
      <c r="G156" s="1">
        <v>0</v>
      </c>
      <c r="H156" s="1"/>
      <c r="J156" s="1">
        <f t="shared" si="7"/>
        <v>0.19</v>
      </c>
      <c r="K156" s="1">
        <f>IFERROR(VLOOKUP(A156,'Ending FY2016'!$A:$E,5,FALSE),"0")+H156</f>
        <v>0</v>
      </c>
      <c r="L156" s="1">
        <f t="shared" si="8"/>
        <v>0.19</v>
      </c>
      <c r="M156" t="s">
        <v>18</v>
      </c>
      <c r="N156" t="s">
        <v>30</v>
      </c>
      <c r="O156" t="s">
        <v>20</v>
      </c>
      <c r="P156" t="s">
        <v>23</v>
      </c>
      <c r="Q156" t="s">
        <v>22</v>
      </c>
      <c r="R156" t="s">
        <v>23</v>
      </c>
      <c r="S156" t="s">
        <v>24</v>
      </c>
      <c r="T156" s="1"/>
    </row>
    <row r="157" spans="1:20" x14ac:dyDescent="0.25">
      <c r="A157" t="str">
        <f t="shared" si="6"/>
        <v>S1001900013500</v>
      </c>
      <c r="B157" t="s">
        <v>15</v>
      </c>
      <c r="C157" t="s">
        <v>176</v>
      </c>
      <c r="D157" t="s">
        <v>31</v>
      </c>
      <c r="E157" s="1">
        <v>-237619.19</v>
      </c>
      <c r="F157" s="1">
        <v>0</v>
      </c>
      <c r="G157" s="1">
        <v>0</v>
      </c>
      <c r="H157" s="1"/>
      <c r="J157" s="1">
        <f t="shared" si="7"/>
        <v>237619.19</v>
      </c>
      <c r="K157" s="1">
        <f>IFERROR(VLOOKUP(A157,'Ending FY2016'!$A:$E,5,FALSE),"0")+H157</f>
        <v>237622.05</v>
      </c>
      <c r="L157" s="1">
        <f t="shared" si="8"/>
        <v>237619.19</v>
      </c>
      <c r="M157" t="s">
        <v>18</v>
      </c>
      <c r="N157" t="s">
        <v>37</v>
      </c>
      <c r="O157" t="s">
        <v>20</v>
      </c>
      <c r="P157" t="s">
        <v>41</v>
      </c>
      <c r="Q157" t="s">
        <v>22</v>
      </c>
      <c r="R157" t="s">
        <v>23</v>
      </c>
      <c r="S157" t="s">
        <v>24</v>
      </c>
      <c r="T157" s="1"/>
    </row>
    <row r="158" spans="1:20" x14ac:dyDescent="0.25">
      <c r="A158" t="str">
        <f t="shared" si="6"/>
        <v>S1001900090200</v>
      </c>
      <c r="B158" t="s">
        <v>15</v>
      </c>
      <c r="C158" t="s">
        <v>176</v>
      </c>
      <c r="D158" t="s">
        <v>130</v>
      </c>
      <c r="E158" s="1">
        <v>-0.13</v>
      </c>
      <c r="F158" s="1">
        <v>-0.01</v>
      </c>
      <c r="G158" s="1">
        <v>0</v>
      </c>
      <c r="H158" s="1">
        <v>0.05</v>
      </c>
      <c r="J158" s="1">
        <f t="shared" si="7"/>
        <v>0.19</v>
      </c>
      <c r="K158" s="1">
        <f>IFERROR(VLOOKUP(A158,'Ending FY2016'!$A:$E,5,FALSE),"0")+H158</f>
        <v>0.05</v>
      </c>
      <c r="L158" s="1">
        <f t="shared" si="8"/>
        <v>0.19</v>
      </c>
      <c r="M158" t="s">
        <v>24</v>
      </c>
      <c r="N158" t="s">
        <v>24</v>
      </c>
      <c r="O158" t="s">
        <v>107</v>
      </c>
      <c r="P158" t="s">
        <v>41</v>
      </c>
      <c r="Q158" t="s">
        <v>22</v>
      </c>
      <c r="R158" t="s">
        <v>23</v>
      </c>
      <c r="S158" t="s">
        <v>24</v>
      </c>
      <c r="T158" s="1"/>
    </row>
    <row r="159" spans="1:20" x14ac:dyDescent="0.25">
      <c r="A159" t="str">
        <f t="shared" si="6"/>
        <v>S1001900096300</v>
      </c>
      <c r="B159" t="s">
        <v>15</v>
      </c>
      <c r="C159" t="s">
        <v>176</v>
      </c>
      <c r="D159" t="s">
        <v>111</v>
      </c>
      <c r="E159" s="1">
        <v>0</v>
      </c>
      <c r="F159" s="1">
        <v>0</v>
      </c>
      <c r="G159" s="1">
        <v>0</v>
      </c>
      <c r="H159" s="1"/>
      <c r="J159" s="1">
        <f t="shared" si="7"/>
        <v>0</v>
      </c>
      <c r="K159" s="1">
        <f>IFERROR(VLOOKUP(A159,'Ending FY2016'!$A:$E,5,FALSE),"0")+H159</f>
        <v>0</v>
      </c>
      <c r="L159" s="1">
        <f t="shared" si="8"/>
        <v>0</v>
      </c>
      <c r="M159" t="s">
        <v>24</v>
      </c>
      <c r="N159" t="s">
        <v>24</v>
      </c>
      <c r="O159" t="s">
        <v>109</v>
      </c>
      <c r="P159" t="s">
        <v>21</v>
      </c>
      <c r="Q159" t="s">
        <v>22</v>
      </c>
      <c r="R159" t="s">
        <v>23</v>
      </c>
      <c r="S159" t="s">
        <v>24</v>
      </c>
      <c r="T159" s="1"/>
    </row>
    <row r="160" spans="1:20" x14ac:dyDescent="0.25">
      <c r="A160" t="str">
        <f t="shared" si="6"/>
        <v>S1001900096500</v>
      </c>
      <c r="B160" t="s">
        <v>15</v>
      </c>
      <c r="C160" t="s">
        <v>176</v>
      </c>
      <c r="D160" t="s">
        <v>112</v>
      </c>
      <c r="E160" s="1">
        <v>0</v>
      </c>
      <c r="F160" s="1">
        <v>0</v>
      </c>
      <c r="G160" s="1">
        <v>0</v>
      </c>
      <c r="H160" s="1"/>
      <c r="J160" s="1">
        <f t="shared" si="7"/>
        <v>0</v>
      </c>
      <c r="K160" s="1">
        <f>IFERROR(VLOOKUP(A160,'Ending FY2016'!$A:$E,5,FALSE),"0")+H160</f>
        <v>0</v>
      </c>
      <c r="L160" s="1">
        <f t="shared" si="8"/>
        <v>0</v>
      </c>
      <c r="M160" t="s">
        <v>24</v>
      </c>
      <c r="N160" t="s">
        <v>24</v>
      </c>
      <c r="O160" t="s">
        <v>109</v>
      </c>
      <c r="P160" t="s">
        <v>41</v>
      </c>
      <c r="Q160" t="s">
        <v>22</v>
      </c>
      <c r="R160" t="s">
        <v>23</v>
      </c>
      <c r="S160" t="s">
        <v>24</v>
      </c>
      <c r="T160" s="1"/>
    </row>
    <row r="161" spans="1:20" x14ac:dyDescent="0.25">
      <c r="A161" t="str">
        <f t="shared" si="6"/>
        <v>S1001900096700</v>
      </c>
      <c r="B161" t="s">
        <v>15</v>
      </c>
      <c r="C161" t="s">
        <v>176</v>
      </c>
      <c r="D161" t="s">
        <v>113</v>
      </c>
      <c r="E161" s="1">
        <v>0</v>
      </c>
      <c r="F161" s="1">
        <v>0</v>
      </c>
      <c r="G161" s="1">
        <v>0</v>
      </c>
      <c r="H161" s="1"/>
      <c r="J161" s="1">
        <f t="shared" si="7"/>
        <v>0</v>
      </c>
      <c r="K161" s="1">
        <f>IFERROR(VLOOKUP(A161,'Ending FY2016'!$A:$E,5,FALSE),"0")+H161</f>
        <v>0</v>
      </c>
      <c r="L161" s="1">
        <f t="shared" si="8"/>
        <v>0</v>
      </c>
      <c r="M161" t="s">
        <v>24</v>
      </c>
      <c r="N161" t="s">
        <v>24</v>
      </c>
      <c r="O161" t="s">
        <v>109</v>
      </c>
      <c r="P161" t="s">
        <v>41</v>
      </c>
      <c r="Q161" t="s">
        <v>22</v>
      </c>
      <c r="R161" t="s">
        <v>23</v>
      </c>
      <c r="S161" t="s">
        <v>24</v>
      </c>
      <c r="T161" s="1"/>
    </row>
    <row r="162" spans="1:20" x14ac:dyDescent="0.25">
      <c r="A162" t="str">
        <f t="shared" si="6"/>
        <v>S1001900097100</v>
      </c>
      <c r="B162" t="s">
        <v>15</v>
      </c>
      <c r="C162" t="s">
        <v>176</v>
      </c>
      <c r="D162" t="s">
        <v>120</v>
      </c>
      <c r="E162" s="1">
        <v>0</v>
      </c>
      <c r="F162" s="1">
        <v>0</v>
      </c>
      <c r="G162" s="1">
        <v>0</v>
      </c>
      <c r="H162" s="1"/>
      <c r="J162" s="1">
        <f t="shared" si="7"/>
        <v>0</v>
      </c>
      <c r="K162" s="1">
        <f>IFERROR(VLOOKUP(A162,'Ending FY2016'!$A:$E,5,FALSE),"0")+H162</f>
        <v>0</v>
      </c>
      <c r="L162" s="1">
        <f t="shared" si="8"/>
        <v>0</v>
      </c>
      <c r="M162" t="s">
        <v>24</v>
      </c>
      <c r="N162" t="s">
        <v>24</v>
      </c>
      <c r="O162" t="s">
        <v>109</v>
      </c>
      <c r="P162" t="s">
        <v>41</v>
      </c>
      <c r="Q162" t="s">
        <v>22</v>
      </c>
      <c r="R162" t="s">
        <v>23</v>
      </c>
      <c r="S162" t="s">
        <v>24</v>
      </c>
      <c r="T162" s="1"/>
    </row>
    <row r="163" spans="1:20" x14ac:dyDescent="0.25">
      <c r="A163" t="str">
        <f t="shared" si="6"/>
        <v>S1001900099300</v>
      </c>
      <c r="B163" t="s">
        <v>15</v>
      </c>
      <c r="C163" t="s">
        <v>176</v>
      </c>
      <c r="D163" t="s">
        <v>125</v>
      </c>
      <c r="E163" s="1">
        <v>-40200</v>
      </c>
      <c r="F163" s="1">
        <v>38119.5</v>
      </c>
      <c r="G163" s="1">
        <v>0</v>
      </c>
      <c r="H163" s="1">
        <v>-10000</v>
      </c>
      <c r="J163" s="1">
        <f t="shared" si="7"/>
        <v>-7919.5</v>
      </c>
      <c r="K163" s="1">
        <f>IFERROR(VLOOKUP(A163,'Ending FY2016'!$A:$E,5,FALSE),"0")+H163</f>
        <v>-48109.5</v>
      </c>
      <c r="L163" s="1">
        <f t="shared" si="8"/>
        <v>-48109.5</v>
      </c>
      <c r="M163" t="s">
        <v>24</v>
      </c>
      <c r="N163" t="s">
        <v>24</v>
      </c>
      <c r="O163" t="s">
        <v>107</v>
      </c>
      <c r="P163" t="s">
        <v>41</v>
      </c>
      <c r="Q163" t="s">
        <v>22</v>
      </c>
      <c r="R163" t="s">
        <v>23</v>
      </c>
      <c r="S163" t="s">
        <v>24</v>
      </c>
      <c r="T163" s="1"/>
    </row>
    <row r="164" spans="1:20" x14ac:dyDescent="0.25">
      <c r="A164" t="str">
        <f t="shared" si="6"/>
        <v>S1001900099801</v>
      </c>
      <c r="B164" t="s">
        <v>15</v>
      </c>
      <c r="C164" t="s">
        <v>176</v>
      </c>
      <c r="D164" t="s">
        <v>126</v>
      </c>
      <c r="E164" s="1">
        <v>0</v>
      </c>
      <c r="F164" s="1">
        <v>0</v>
      </c>
      <c r="G164" s="1">
        <v>0</v>
      </c>
      <c r="H164" s="1"/>
      <c r="J164" s="1">
        <f t="shared" si="7"/>
        <v>0</v>
      </c>
      <c r="K164" s="1">
        <f>IFERROR(VLOOKUP(A164,'Ending FY2016'!$A:$E,5,FALSE),"0")+H164</f>
        <v>0</v>
      </c>
      <c r="L164" s="1">
        <f t="shared" si="8"/>
        <v>0</v>
      </c>
      <c r="M164" t="s">
        <v>24</v>
      </c>
      <c r="N164" t="s">
        <v>24</v>
      </c>
      <c r="O164" t="s">
        <v>109</v>
      </c>
      <c r="P164" t="s">
        <v>41</v>
      </c>
      <c r="Q164" t="s">
        <v>22</v>
      </c>
      <c r="R164" t="s">
        <v>23</v>
      </c>
      <c r="S164" t="s">
        <v>24</v>
      </c>
      <c r="T164" s="1"/>
    </row>
    <row r="165" spans="1:20" x14ac:dyDescent="0.25">
      <c r="A165" t="str">
        <f t="shared" si="6"/>
        <v>S1002250013100</v>
      </c>
      <c r="B165" t="s">
        <v>15</v>
      </c>
      <c r="C165" t="s">
        <v>168</v>
      </c>
      <c r="D165" t="s">
        <v>27</v>
      </c>
      <c r="E165" s="1">
        <v>-2110412.48</v>
      </c>
      <c r="F165" s="1">
        <v>2571698.54</v>
      </c>
      <c r="G165" s="1">
        <v>3000</v>
      </c>
      <c r="H165" s="1"/>
      <c r="J165" s="1">
        <f t="shared" si="7"/>
        <v>-458286.06000000006</v>
      </c>
      <c r="K165" s="1">
        <f>IFERROR(VLOOKUP(A165,'Ending FY2016'!$A:$E,5,FALSE),"0")+H165</f>
        <v>-458145.6400000006</v>
      </c>
      <c r="L165" s="1">
        <f t="shared" si="8"/>
        <v>-458145.6400000006</v>
      </c>
      <c r="M165" t="s">
        <v>18</v>
      </c>
      <c r="N165" t="s">
        <v>28</v>
      </c>
      <c r="O165" t="s">
        <v>20</v>
      </c>
      <c r="P165" t="s">
        <v>41</v>
      </c>
      <c r="Q165" t="s">
        <v>22</v>
      </c>
      <c r="R165" t="s">
        <v>23</v>
      </c>
      <c r="S165" t="s">
        <v>24</v>
      </c>
      <c r="T165" s="1"/>
    </row>
    <row r="166" spans="1:20" x14ac:dyDescent="0.25">
      <c r="A166" t="str">
        <f t="shared" si="6"/>
        <v>S1002250012000</v>
      </c>
      <c r="B166" t="s">
        <v>15</v>
      </c>
      <c r="C166" t="s">
        <v>168</v>
      </c>
      <c r="D166" t="s">
        <v>159</v>
      </c>
      <c r="E166" s="1">
        <v>0</v>
      </c>
      <c r="F166" s="1">
        <v>0</v>
      </c>
      <c r="G166" s="1">
        <v>0</v>
      </c>
      <c r="H166" s="1"/>
      <c r="J166" s="1">
        <f t="shared" si="7"/>
        <v>0</v>
      </c>
      <c r="K166" s="1">
        <f>IFERROR(VLOOKUP(A166,'Ending FY2016'!$A:$E,5,FALSE),"0")+H166</f>
        <v>0</v>
      </c>
      <c r="L166" s="1">
        <f t="shared" si="8"/>
        <v>0</v>
      </c>
      <c r="M166" t="s">
        <v>18</v>
      </c>
      <c r="N166" t="s">
        <v>58</v>
      </c>
      <c r="O166" t="s">
        <v>20</v>
      </c>
      <c r="P166" t="s">
        <v>23</v>
      </c>
      <c r="Q166" t="s">
        <v>22</v>
      </c>
      <c r="R166" t="s">
        <v>23</v>
      </c>
      <c r="S166" t="s">
        <v>24</v>
      </c>
      <c r="T166" s="1"/>
    </row>
    <row r="167" spans="1:20" x14ac:dyDescent="0.25">
      <c r="A167" t="str">
        <f t="shared" si="6"/>
        <v>S1002250012700</v>
      </c>
      <c r="B167" t="s">
        <v>15</v>
      </c>
      <c r="C167" t="s">
        <v>168</v>
      </c>
      <c r="D167" t="s">
        <v>177</v>
      </c>
      <c r="E167" s="1">
        <v>-57560.07</v>
      </c>
      <c r="F167" s="1">
        <v>146000</v>
      </c>
      <c r="G167" s="1">
        <v>0</v>
      </c>
      <c r="H167" s="1"/>
      <c r="J167" s="1">
        <f t="shared" si="7"/>
        <v>-88439.93</v>
      </c>
      <c r="K167" s="1">
        <f>IFERROR(VLOOKUP(A167,'Ending FY2016'!$A:$E,5,FALSE),"0")+H167</f>
        <v>-88431.33</v>
      </c>
      <c r="L167" s="1">
        <f t="shared" si="8"/>
        <v>-88439.93</v>
      </c>
      <c r="M167" t="s">
        <v>18</v>
      </c>
      <c r="N167" t="s">
        <v>178</v>
      </c>
      <c r="O167" t="s">
        <v>20</v>
      </c>
      <c r="P167" t="s">
        <v>21</v>
      </c>
      <c r="Q167" t="s">
        <v>22</v>
      </c>
      <c r="R167" t="s">
        <v>23</v>
      </c>
      <c r="S167" t="s">
        <v>23</v>
      </c>
      <c r="T167" s="1"/>
    </row>
    <row r="168" spans="1:20" x14ac:dyDescent="0.25">
      <c r="A168" t="str">
        <f t="shared" si="6"/>
        <v>S1002250014200</v>
      </c>
      <c r="B168" t="s">
        <v>15</v>
      </c>
      <c r="C168" t="s">
        <v>168</v>
      </c>
      <c r="D168" t="s">
        <v>67</v>
      </c>
      <c r="E168" s="1">
        <v>1</v>
      </c>
      <c r="F168" s="1">
        <v>0</v>
      </c>
      <c r="G168" s="1">
        <v>0</v>
      </c>
      <c r="H168" s="1"/>
      <c r="J168" s="1">
        <f t="shared" si="7"/>
        <v>-1</v>
      </c>
      <c r="K168" s="1">
        <f>IFERROR(VLOOKUP(A168,'Ending FY2016'!$A:$E,5,FALSE),"0")+H168</f>
        <v>0</v>
      </c>
      <c r="L168" s="1">
        <f t="shared" si="8"/>
        <v>-1</v>
      </c>
      <c r="M168" t="s">
        <v>18</v>
      </c>
      <c r="N168" t="s">
        <v>65</v>
      </c>
      <c r="O168" t="s">
        <v>20</v>
      </c>
      <c r="P168" t="s">
        <v>41</v>
      </c>
      <c r="Q168" t="s">
        <v>22</v>
      </c>
      <c r="R168" t="s">
        <v>23</v>
      </c>
      <c r="S168" t="s">
        <v>66</v>
      </c>
      <c r="T168" s="1"/>
    </row>
    <row r="169" spans="1:20" x14ac:dyDescent="0.25">
      <c r="A169" t="str">
        <f t="shared" si="6"/>
        <v>S1002250090200</v>
      </c>
      <c r="B169" t="s">
        <v>15</v>
      </c>
      <c r="C169" t="s">
        <v>168</v>
      </c>
      <c r="D169" t="s">
        <v>130</v>
      </c>
      <c r="E169" s="1">
        <v>5.41</v>
      </c>
      <c r="F169" s="1">
        <v>0</v>
      </c>
      <c r="G169" s="1">
        <v>0</v>
      </c>
      <c r="H169" s="1"/>
      <c r="J169" s="1">
        <f t="shared" si="7"/>
        <v>-5.41</v>
      </c>
      <c r="K169" s="1">
        <f>IFERROR(VLOOKUP(A169,'Ending FY2016'!$A:$E,5,FALSE),"0")+H169</f>
        <v>2</v>
      </c>
      <c r="L169" s="1">
        <f t="shared" si="8"/>
        <v>-5.41</v>
      </c>
      <c r="M169" t="s">
        <v>24</v>
      </c>
      <c r="N169" t="s">
        <v>24</v>
      </c>
      <c r="O169" t="s">
        <v>107</v>
      </c>
      <c r="P169" t="s">
        <v>41</v>
      </c>
      <c r="Q169" t="s">
        <v>22</v>
      </c>
      <c r="R169" t="s">
        <v>23</v>
      </c>
      <c r="S169" t="s">
        <v>24</v>
      </c>
      <c r="T169" s="1"/>
    </row>
    <row r="170" spans="1:20" x14ac:dyDescent="0.25">
      <c r="A170" t="str">
        <f t="shared" si="6"/>
        <v>S1002250096500</v>
      </c>
      <c r="B170" t="s">
        <v>15</v>
      </c>
      <c r="C170" t="s">
        <v>168</v>
      </c>
      <c r="D170" t="s">
        <v>112</v>
      </c>
      <c r="E170" s="1">
        <v>0</v>
      </c>
      <c r="F170" s="1">
        <v>0</v>
      </c>
      <c r="G170" s="1">
        <v>0</v>
      </c>
      <c r="H170" s="1"/>
      <c r="J170" s="1">
        <f t="shared" si="7"/>
        <v>0</v>
      </c>
      <c r="K170" s="1">
        <f>IFERROR(VLOOKUP(A170,'Ending FY2016'!$A:$E,5,FALSE),"0")+H170</f>
        <v>0</v>
      </c>
      <c r="L170" s="1">
        <f t="shared" si="8"/>
        <v>0</v>
      </c>
      <c r="M170" t="s">
        <v>24</v>
      </c>
      <c r="N170" t="s">
        <v>24</v>
      </c>
      <c r="O170" t="s">
        <v>109</v>
      </c>
      <c r="P170" t="s">
        <v>41</v>
      </c>
      <c r="Q170" t="s">
        <v>22</v>
      </c>
      <c r="R170" t="s">
        <v>23</v>
      </c>
      <c r="S170" t="s">
        <v>24</v>
      </c>
      <c r="T170" s="1"/>
    </row>
    <row r="171" spans="1:20" x14ac:dyDescent="0.25">
      <c r="A171" t="str">
        <f t="shared" si="6"/>
        <v>S1002250096700</v>
      </c>
      <c r="B171" t="s">
        <v>15</v>
      </c>
      <c r="C171" t="s">
        <v>168</v>
      </c>
      <c r="D171" t="s">
        <v>113</v>
      </c>
      <c r="E171" s="1">
        <v>0</v>
      </c>
      <c r="F171" s="1">
        <v>0</v>
      </c>
      <c r="G171" s="1">
        <v>0</v>
      </c>
      <c r="H171" s="1"/>
      <c r="J171" s="1">
        <f t="shared" si="7"/>
        <v>0</v>
      </c>
      <c r="K171" s="1">
        <f>IFERROR(VLOOKUP(A171,'Ending FY2016'!$A:$E,5,FALSE),"0")+H171</f>
        <v>0</v>
      </c>
      <c r="L171" s="1">
        <f t="shared" si="8"/>
        <v>0</v>
      </c>
      <c r="M171" t="s">
        <v>24</v>
      </c>
      <c r="N171" t="s">
        <v>24</v>
      </c>
      <c r="O171" t="s">
        <v>109</v>
      </c>
      <c r="P171" t="s">
        <v>41</v>
      </c>
      <c r="Q171" t="s">
        <v>22</v>
      </c>
      <c r="R171" t="s">
        <v>23</v>
      </c>
      <c r="S171" t="s">
        <v>24</v>
      </c>
      <c r="T171" s="1"/>
    </row>
    <row r="172" spans="1:20" x14ac:dyDescent="0.25">
      <c r="A172" t="str">
        <f t="shared" si="6"/>
        <v>S1002250097100</v>
      </c>
      <c r="B172" t="s">
        <v>15</v>
      </c>
      <c r="C172" t="s">
        <v>168</v>
      </c>
      <c r="D172" t="s">
        <v>120</v>
      </c>
      <c r="E172" s="1">
        <v>0</v>
      </c>
      <c r="F172" s="1">
        <v>0</v>
      </c>
      <c r="G172" s="1">
        <v>0</v>
      </c>
      <c r="H172" s="1"/>
      <c r="J172" s="1">
        <f t="shared" si="7"/>
        <v>0</v>
      </c>
      <c r="K172" s="1">
        <f>IFERROR(VLOOKUP(A172,'Ending FY2016'!$A:$E,5,FALSE),"0")+H172</f>
        <v>0</v>
      </c>
      <c r="L172" s="1">
        <f t="shared" si="8"/>
        <v>0</v>
      </c>
      <c r="M172" t="s">
        <v>24</v>
      </c>
      <c r="N172" t="s">
        <v>24</v>
      </c>
      <c r="O172" t="s">
        <v>109</v>
      </c>
      <c r="P172" t="s">
        <v>41</v>
      </c>
      <c r="Q172" t="s">
        <v>22</v>
      </c>
      <c r="R172" t="s">
        <v>23</v>
      </c>
      <c r="S172" t="s">
        <v>24</v>
      </c>
      <c r="T172" s="1"/>
    </row>
    <row r="173" spans="1:20" x14ac:dyDescent="0.25">
      <c r="A173" t="str">
        <f t="shared" si="6"/>
        <v>S1002250099300</v>
      </c>
      <c r="B173" t="s">
        <v>15</v>
      </c>
      <c r="C173" t="s">
        <v>168</v>
      </c>
      <c r="D173" t="s">
        <v>125</v>
      </c>
      <c r="E173" s="1">
        <v>0</v>
      </c>
      <c r="F173" s="1">
        <v>678.6400000000001</v>
      </c>
      <c r="G173" s="1">
        <v>0</v>
      </c>
      <c r="H173" s="1"/>
      <c r="J173" s="1">
        <f t="shared" si="7"/>
        <v>-678.6400000000001</v>
      </c>
      <c r="K173" s="1">
        <f>IFERROR(VLOOKUP(A173,'Ending FY2016'!$A:$E,5,FALSE),"0")+H173</f>
        <v>0</v>
      </c>
      <c r="L173" s="1">
        <f t="shared" si="8"/>
        <v>0</v>
      </c>
      <c r="M173" t="s">
        <v>24</v>
      </c>
      <c r="N173" t="s">
        <v>24</v>
      </c>
      <c r="O173" t="s">
        <v>107</v>
      </c>
      <c r="P173" t="s">
        <v>41</v>
      </c>
      <c r="Q173" t="s">
        <v>22</v>
      </c>
      <c r="R173" t="s">
        <v>23</v>
      </c>
      <c r="S173" t="s">
        <v>24</v>
      </c>
      <c r="T173" s="1"/>
    </row>
    <row r="174" spans="1:20" x14ac:dyDescent="0.25">
      <c r="A174" t="str">
        <f t="shared" si="6"/>
        <v>S1002250099801</v>
      </c>
      <c r="B174" t="s">
        <v>15</v>
      </c>
      <c r="C174" t="s">
        <v>168</v>
      </c>
      <c r="D174" t="s">
        <v>126</v>
      </c>
      <c r="E174" s="1">
        <v>0</v>
      </c>
      <c r="F174" s="1">
        <v>0</v>
      </c>
      <c r="G174" s="1">
        <v>0</v>
      </c>
      <c r="H174" s="1"/>
      <c r="J174" s="1">
        <f t="shared" si="7"/>
        <v>0</v>
      </c>
      <c r="K174" s="1">
        <f>IFERROR(VLOOKUP(A174,'Ending FY2016'!$A:$E,5,FALSE),"0")+H174</f>
        <v>0</v>
      </c>
      <c r="L174" s="1">
        <f t="shared" si="8"/>
        <v>0</v>
      </c>
      <c r="M174" t="s">
        <v>24</v>
      </c>
      <c r="N174" t="s">
        <v>24</v>
      </c>
      <c r="O174" t="s">
        <v>109</v>
      </c>
      <c r="P174" t="s">
        <v>41</v>
      </c>
      <c r="Q174" t="s">
        <v>22</v>
      </c>
      <c r="R174" t="s">
        <v>23</v>
      </c>
      <c r="S174" t="s">
        <v>24</v>
      </c>
      <c r="T174" s="1"/>
    </row>
    <row r="175" spans="1:20" x14ac:dyDescent="0.25">
      <c r="A175" t="str">
        <f t="shared" si="6"/>
        <v>S1002250099900</v>
      </c>
      <c r="B175" t="s">
        <v>15</v>
      </c>
      <c r="C175" t="s">
        <v>168</v>
      </c>
      <c r="D175" t="s">
        <v>127</v>
      </c>
      <c r="E175" s="1">
        <v>11798.64</v>
      </c>
      <c r="F175" s="1">
        <v>0</v>
      </c>
      <c r="G175" s="1">
        <v>0</v>
      </c>
      <c r="H175" s="1"/>
      <c r="J175" s="1">
        <f t="shared" si="7"/>
        <v>-11798.64</v>
      </c>
      <c r="K175" s="1">
        <f>IFERROR(VLOOKUP(A175,'Ending FY2016'!$A:$E,5,FALSE),"0")+H175</f>
        <v>-11797.14</v>
      </c>
      <c r="L175" s="1">
        <f t="shared" si="8"/>
        <v>-11798.64</v>
      </c>
      <c r="M175" t="s">
        <v>24</v>
      </c>
      <c r="N175" t="s">
        <v>24</v>
      </c>
      <c r="O175" t="s">
        <v>107</v>
      </c>
      <c r="P175" t="s">
        <v>41</v>
      </c>
      <c r="Q175" t="s">
        <v>22</v>
      </c>
      <c r="R175" t="s">
        <v>23</v>
      </c>
      <c r="S175" t="s">
        <v>24</v>
      </c>
      <c r="T175" s="1"/>
    </row>
    <row r="176" spans="1:20" x14ac:dyDescent="0.25">
      <c r="A176" t="str">
        <f t="shared" si="6"/>
        <v>S1002350012100</v>
      </c>
      <c r="B176" t="s">
        <v>15</v>
      </c>
      <c r="C176" t="s">
        <v>172</v>
      </c>
      <c r="D176" t="s">
        <v>51</v>
      </c>
      <c r="E176" s="1">
        <v>-16429.669999999998</v>
      </c>
      <c r="F176" s="1">
        <v>0</v>
      </c>
      <c r="G176" s="1">
        <v>0</v>
      </c>
      <c r="H176" s="1"/>
      <c r="J176" s="1">
        <f t="shared" si="7"/>
        <v>16429.669999999998</v>
      </c>
      <c r="K176" s="1">
        <f>IFERROR(VLOOKUP(A176,'Ending FY2016'!$A:$E,5,FALSE),"0")+H176</f>
        <v>16431</v>
      </c>
      <c r="L176" s="1">
        <f t="shared" si="8"/>
        <v>16429.669999999998</v>
      </c>
      <c r="M176" t="s">
        <v>18</v>
      </c>
      <c r="N176" t="s">
        <v>28</v>
      </c>
      <c r="O176" t="s">
        <v>20</v>
      </c>
      <c r="P176" t="s">
        <v>21</v>
      </c>
      <c r="Q176" t="s">
        <v>22</v>
      </c>
      <c r="R176" t="s">
        <v>21</v>
      </c>
      <c r="S176" t="s">
        <v>24</v>
      </c>
      <c r="T176" s="1"/>
    </row>
    <row r="177" spans="1:20" x14ac:dyDescent="0.25">
      <c r="A177" t="str">
        <f t="shared" si="6"/>
        <v>S1002350012900</v>
      </c>
      <c r="B177" t="s">
        <v>15</v>
      </c>
      <c r="C177" t="s">
        <v>172</v>
      </c>
      <c r="D177" t="s">
        <v>25</v>
      </c>
      <c r="E177" s="1">
        <v>-213358.23</v>
      </c>
      <c r="F177" s="1">
        <v>0</v>
      </c>
      <c r="G177" s="1">
        <v>0</v>
      </c>
      <c r="H177" s="1"/>
      <c r="J177" s="1">
        <f t="shared" si="7"/>
        <v>213358.23</v>
      </c>
      <c r="K177" s="1">
        <f>IFERROR(VLOOKUP(A177,'Ending FY2016'!$A:$E,5,FALSE),"0")+H177</f>
        <v>213366</v>
      </c>
      <c r="L177" s="1">
        <f t="shared" si="8"/>
        <v>213358.23</v>
      </c>
      <c r="M177" t="s">
        <v>18</v>
      </c>
      <c r="N177" t="s">
        <v>179</v>
      </c>
      <c r="O177" t="s">
        <v>20</v>
      </c>
      <c r="P177" t="s">
        <v>41</v>
      </c>
      <c r="Q177" t="s">
        <v>22</v>
      </c>
      <c r="R177" t="s">
        <v>21</v>
      </c>
      <c r="S177" t="s">
        <v>24</v>
      </c>
      <c r="T177" s="1"/>
    </row>
    <row r="178" spans="1:20" x14ac:dyDescent="0.25">
      <c r="A178" t="str">
        <f t="shared" si="6"/>
        <v>S1002350013100</v>
      </c>
      <c r="B178" t="s">
        <v>15</v>
      </c>
      <c r="C178" t="s">
        <v>172</v>
      </c>
      <c r="D178" t="s">
        <v>27</v>
      </c>
      <c r="E178" s="1">
        <v>-61258.25</v>
      </c>
      <c r="F178" s="1">
        <v>0</v>
      </c>
      <c r="G178" s="1">
        <v>0</v>
      </c>
      <c r="H178" s="1"/>
      <c r="J178" s="1">
        <f t="shared" si="7"/>
        <v>61258.25</v>
      </c>
      <c r="K178" s="1">
        <f>IFERROR(VLOOKUP(A178,'Ending FY2016'!$A:$E,5,FALSE),"0")+H178</f>
        <v>61258.5</v>
      </c>
      <c r="L178" s="1">
        <f t="shared" si="8"/>
        <v>61258.25</v>
      </c>
      <c r="M178" t="s">
        <v>18</v>
      </c>
      <c r="N178" t="s">
        <v>58</v>
      </c>
      <c r="O178" t="s">
        <v>20</v>
      </c>
      <c r="P178" t="s">
        <v>41</v>
      </c>
      <c r="Q178" t="s">
        <v>22</v>
      </c>
      <c r="R178" t="s">
        <v>21</v>
      </c>
      <c r="S178" t="s">
        <v>24</v>
      </c>
      <c r="T178" s="1"/>
    </row>
    <row r="179" spans="1:20" x14ac:dyDescent="0.25">
      <c r="A179" t="str">
        <f t="shared" si="6"/>
        <v>S1002350013200</v>
      </c>
      <c r="B179" t="s">
        <v>15</v>
      </c>
      <c r="C179" t="s">
        <v>172</v>
      </c>
      <c r="D179" t="s">
        <v>57</v>
      </c>
      <c r="E179" s="1">
        <v>-79346</v>
      </c>
      <c r="F179" s="1">
        <v>0</v>
      </c>
      <c r="G179" s="1">
        <v>0</v>
      </c>
      <c r="H179" s="1"/>
      <c r="J179" s="1">
        <f t="shared" si="7"/>
        <v>79346</v>
      </c>
      <c r="K179" s="1">
        <f>IFERROR(VLOOKUP(A179,'Ending FY2016'!$A:$E,5,FALSE),"0")+H179</f>
        <v>79350</v>
      </c>
      <c r="L179" s="1">
        <f t="shared" si="8"/>
        <v>79346</v>
      </c>
      <c r="M179" t="s">
        <v>18</v>
      </c>
      <c r="N179" t="s">
        <v>85</v>
      </c>
      <c r="O179" t="s">
        <v>20</v>
      </c>
      <c r="P179" t="s">
        <v>99</v>
      </c>
      <c r="Q179" t="s">
        <v>22</v>
      </c>
      <c r="R179" t="s">
        <v>21</v>
      </c>
      <c r="S179" t="s">
        <v>23</v>
      </c>
      <c r="T179" s="1"/>
    </row>
    <row r="180" spans="1:20" x14ac:dyDescent="0.25">
      <c r="A180" t="str">
        <f t="shared" si="6"/>
        <v>S1002350013300</v>
      </c>
      <c r="B180" t="s">
        <v>15</v>
      </c>
      <c r="C180" t="s">
        <v>172</v>
      </c>
      <c r="D180" t="s">
        <v>59</v>
      </c>
      <c r="E180" s="1">
        <v>-19361</v>
      </c>
      <c r="F180" s="1">
        <v>0</v>
      </c>
      <c r="G180" s="1">
        <v>0</v>
      </c>
      <c r="H180" s="1"/>
      <c r="J180" s="1">
        <f t="shared" si="7"/>
        <v>19361</v>
      </c>
      <c r="K180" s="1">
        <f>IFERROR(VLOOKUP(A180,'Ending FY2016'!$A:$E,5,FALSE),"0")+H180</f>
        <v>19362</v>
      </c>
      <c r="L180" s="1">
        <f t="shared" si="8"/>
        <v>19361</v>
      </c>
      <c r="M180" t="s">
        <v>18</v>
      </c>
      <c r="N180" t="s">
        <v>98</v>
      </c>
      <c r="O180" t="s">
        <v>20</v>
      </c>
      <c r="P180" t="s">
        <v>99</v>
      </c>
      <c r="Q180" t="s">
        <v>22</v>
      </c>
      <c r="R180" t="s">
        <v>21</v>
      </c>
      <c r="S180" t="s">
        <v>23</v>
      </c>
      <c r="T180" s="1"/>
    </row>
    <row r="181" spans="1:20" x14ac:dyDescent="0.25">
      <c r="A181" t="str">
        <f t="shared" si="6"/>
        <v>S1002350013400</v>
      </c>
      <c r="B181" t="s">
        <v>15</v>
      </c>
      <c r="C181" t="s">
        <v>172</v>
      </c>
      <c r="D181" t="s">
        <v>29</v>
      </c>
      <c r="E181" s="1">
        <v>0</v>
      </c>
      <c r="F181" s="1">
        <v>0</v>
      </c>
      <c r="G181" s="1">
        <v>0</v>
      </c>
      <c r="H181" s="1"/>
      <c r="J181" s="1">
        <f t="shared" si="7"/>
        <v>0</v>
      </c>
      <c r="K181" s="1">
        <f>IFERROR(VLOOKUP(A181,'Ending FY2016'!$A:$E,5,FALSE),"0")+H181</f>
        <v>0</v>
      </c>
      <c r="L181" s="1">
        <f t="shared" si="8"/>
        <v>0</v>
      </c>
      <c r="M181" t="s">
        <v>18</v>
      </c>
      <c r="N181" t="s">
        <v>163</v>
      </c>
      <c r="O181" t="s">
        <v>20</v>
      </c>
      <c r="P181" t="s">
        <v>21</v>
      </c>
      <c r="Q181" t="s">
        <v>22</v>
      </c>
      <c r="R181" t="s">
        <v>79</v>
      </c>
      <c r="S181" t="s">
        <v>23</v>
      </c>
      <c r="T181" s="1"/>
    </row>
    <row r="182" spans="1:20" x14ac:dyDescent="0.25">
      <c r="A182" t="str">
        <f t="shared" si="6"/>
        <v>S1002350014100</v>
      </c>
      <c r="B182" t="s">
        <v>15</v>
      </c>
      <c r="C182" t="s">
        <v>172</v>
      </c>
      <c r="D182" t="s">
        <v>64</v>
      </c>
      <c r="E182" s="1">
        <v>-541562.48</v>
      </c>
      <c r="F182" s="1">
        <v>0</v>
      </c>
      <c r="G182" s="1">
        <v>0</v>
      </c>
      <c r="H182" s="1"/>
      <c r="J182" s="1">
        <f t="shared" si="7"/>
        <v>541562.48</v>
      </c>
      <c r="K182" s="1">
        <f>IFERROR(VLOOKUP(A182,'Ending FY2016'!$A:$E,5,FALSE),"0")+H182</f>
        <v>541569.06999999995</v>
      </c>
      <c r="L182" s="1">
        <f t="shared" si="8"/>
        <v>541562.48</v>
      </c>
      <c r="M182" t="s">
        <v>18</v>
      </c>
      <c r="N182" t="s">
        <v>180</v>
      </c>
      <c r="O182" t="s">
        <v>20</v>
      </c>
      <c r="P182" t="s">
        <v>41</v>
      </c>
      <c r="Q182" t="s">
        <v>22</v>
      </c>
      <c r="R182" t="s">
        <v>21</v>
      </c>
      <c r="S182" t="s">
        <v>66</v>
      </c>
      <c r="T182" s="1"/>
    </row>
    <row r="183" spans="1:20" x14ac:dyDescent="0.25">
      <c r="A183" t="str">
        <f t="shared" si="6"/>
        <v>S1002350022200</v>
      </c>
      <c r="B183" t="s">
        <v>15</v>
      </c>
      <c r="C183" t="s">
        <v>172</v>
      </c>
      <c r="D183" t="s">
        <v>181</v>
      </c>
      <c r="E183" s="1">
        <v>-1001.21</v>
      </c>
      <c r="F183" s="1">
        <v>0</v>
      </c>
      <c r="G183" s="1">
        <v>0</v>
      </c>
      <c r="H183" s="1"/>
      <c r="J183" s="1">
        <f t="shared" si="7"/>
        <v>1001.21</v>
      </c>
      <c r="K183" s="1">
        <f>IFERROR(VLOOKUP(A183,'Ending FY2016'!$A:$E,5,FALSE),"0")+H183</f>
        <v>1004</v>
      </c>
      <c r="L183" s="1">
        <f t="shared" si="8"/>
        <v>1001.21</v>
      </c>
      <c r="M183" t="s">
        <v>70</v>
      </c>
      <c r="N183" t="s">
        <v>44</v>
      </c>
      <c r="O183" t="s">
        <v>20</v>
      </c>
      <c r="P183" t="s">
        <v>41</v>
      </c>
      <c r="Q183" t="s">
        <v>22</v>
      </c>
      <c r="R183" t="s">
        <v>21</v>
      </c>
      <c r="S183" t="s">
        <v>24</v>
      </c>
      <c r="T183" s="1"/>
    </row>
    <row r="184" spans="1:20" x14ac:dyDescent="0.25">
      <c r="A184" t="str">
        <f t="shared" si="6"/>
        <v>S1002350024400</v>
      </c>
      <c r="B184" t="s">
        <v>15</v>
      </c>
      <c r="C184" t="s">
        <v>172</v>
      </c>
      <c r="D184" t="s">
        <v>182</v>
      </c>
      <c r="E184" s="1">
        <v>-38867.68</v>
      </c>
      <c r="F184" s="1">
        <v>0</v>
      </c>
      <c r="G184" s="1">
        <v>0</v>
      </c>
      <c r="H184" s="1"/>
      <c r="J184" s="1">
        <f t="shared" si="7"/>
        <v>38867.68</v>
      </c>
      <c r="K184" s="1">
        <f>IFERROR(VLOOKUP(A184,'Ending FY2016'!$A:$E,5,FALSE),"0")+H184</f>
        <v>38868</v>
      </c>
      <c r="L184" s="1">
        <f t="shared" si="8"/>
        <v>38867.68</v>
      </c>
      <c r="M184" t="s">
        <v>70</v>
      </c>
      <c r="N184" t="s">
        <v>148</v>
      </c>
      <c r="O184" t="s">
        <v>20</v>
      </c>
      <c r="P184" t="s">
        <v>41</v>
      </c>
      <c r="Q184" t="s">
        <v>22</v>
      </c>
      <c r="R184" t="s">
        <v>23</v>
      </c>
      <c r="S184" t="s">
        <v>66</v>
      </c>
      <c r="T184" s="1"/>
    </row>
    <row r="185" spans="1:20" x14ac:dyDescent="0.25">
      <c r="A185" t="str">
        <f t="shared" si="6"/>
        <v>S1002350090200</v>
      </c>
      <c r="B185" t="s">
        <v>15</v>
      </c>
      <c r="C185" t="s">
        <v>172</v>
      </c>
      <c r="D185" t="s">
        <v>130</v>
      </c>
      <c r="E185" s="1">
        <v>-3.98</v>
      </c>
      <c r="F185" s="1">
        <v>0</v>
      </c>
      <c r="G185" s="1">
        <v>0</v>
      </c>
      <c r="H185" s="1"/>
      <c r="J185" s="1">
        <f t="shared" si="7"/>
        <v>3.98</v>
      </c>
      <c r="K185" s="1">
        <f>IFERROR(VLOOKUP(A185,'Ending FY2016'!$A:$E,5,FALSE),"0")+H185</f>
        <v>4</v>
      </c>
      <c r="L185" s="1">
        <f t="shared" si="8"/>
        <v>3.98</v>
      </c>
      <c r="M185" t="s">
        <v>24</v>
      </c>
      <c r="N185" t="s">
        <v>24</v>
      </c>
      <c r="O185" t="s">
        <v>107</v>
      </c>
      <c r="P185" t="s">
        <v>41</v>
      </c>
      <c r="Q185" t="s">
        <v>22</v>
      </c>
      <c r="R185" t="s">
        <v>23</v>
      </c>
      <c r="S185" t="s">
        <v>24</v>
      </c>
      <c r="T185" s="1"/>
    </row>
    <row r="186" spans="1:20" x14ac:dyDescent="0.25">
      <c r="A186" t="str">
        <f t="shared" si="6"/>
        <v>S1002350096500</v>
      </c>
      <c r="B186" t="s">
        <v>15</v>
      </c>
      <c r="C186" t="s">
        <v>172</v>
      </c>
      <c r="D186" t="s">
        <v>112</v>
      </c>
      <c r="E186" s="1">
        <v>0</v>
      </c>
      <c r="F186" s="1">
        <v>0</v>
      </c>
      <c r="G186" s="1">
        <v>0</v>
      </c>
      <c r="H186" s="1"/>
      <c r="J186" s="1">
        <f t="shared" si="7"/>
        <v>0</v>
      </c>
      <c r="K186" s="1">
        <f>IFERROR(VLOOKUP(A186,'Ending FY2016'!$A:$E,5,FALSE),"0")+H186</f>
        <v>0</v>
      </c>
      <c r="L186" s="1">
        <f t="shared" si="8"/>
        <v>0</v>
      </c>
      <c r="M186" t="s">
        <v>24</v>
      </c>
      <c r="N186" t="s">
        <v>24</v>
      </c>
      <c r="O186" t="s">
        <v>109</v>
      </c>
      <c r="P186" t="s">
        <v>41</v>
      </c>
      <c r="Q186" t="s">
        <v>22</v>
      </c>
      <c r="R186" t="s">
        <v>23</v>
      </c>
      <c r="S186" t="s">
        <v>24</v>
      </c>
      <c r="T186" s="1"/>
    </row>
    <row r="187" spans="1:20" x14ac:dyDescent="0.25">
      <c r="A187" t="str">
        <f t="shared" si="6"/>
        <v>S1002350097100</v>
      </c>
      <c r="B187" t="s">
        <v>15</v>
      </c>
      <c r="C187" t="s">
        <v>172</v>
      </c>
      <c r="D187" t="s">
        <v>120</v>
      </c>
      <c r="E187" s="1">
        <v>24407.82</v>
      </c>
      <c r="F187" s="1">
        <v>0</v>
      </c>
      <c r="G187" s="1">
        <v>0</v>
      </c>
      <c r="H187" s="1"/>
      <c r="J187" s="1">
        <f t="shared" si="7"/>
        <v>-24407.82</v>
      </c>
      <c r="K187" s="1">
        <f>IFERROR(VLOOKUP(A187,'Ending FY2016'!$A:$E,5,FALSE),"0")+H187</f>
        <v>-24407.820000000003</v>
      </c>
      <c r="L187" s="1">
        <f t="shared" si="8"/>
        <v>-24407.82</v>
      </c>
      <c r="M187" t="s">
        <v>24</v>
      </c>
      <c r="N187" t="s">
        <v>24</v>
      </c>
      <c r="O187" t="s">
        <v>109</v>
      </c>
      <c r="P187" t="s">
        <v>41</v>
      </c>
      <c r="Q187" t="s">
        <v>22</v>
      </c>
      <c r="R187" t="s">
        <v>23</v>
      </c>
      <c r="S187" t="s">
        <v>24</v>
      </c>
      <c r="T187" s="1"/>
    </row>
    <row r="188" spans="1:20" x14ac:dyDescent="0.25">
      <c r="A188" t="str">
        <f t="shared" si="6"/>
        <v>S1002350099000</v>
      </c>
      <c r="B188" t="s">
        <v>15</v>
      </c>
      <c r="C188" t="s">
        <v>172</v>
      </c>
      <c r="D188" t="s">
        <v>123</v>
      </c>
      <c r="E188" s="1">
        <v>-390.13</v>
      </c>
      <c r="F188" s="1">
        <v>0</v>
      </c>
      <c r="G188" s="1">
        <v>0</v>
      </c>
      <c r="H188" s="1"/>
      <c r="J188" s="1">
        <f t="shared" si="7"/>
        <v>390.13</v>
      </c>
      <c r="K188" s="1">
        <f>IFERROR(VLOOKUP(A188,'Ending FY2016'!$A:$E,5,FALSE),"0")+H188</f>
        <v>390</v>
      </c>
      <c r="L188" s="1">
        <f t="shared" si="8"/>
        <v>390.13</v>
      </c>
      <c r="M188" t="s">
        <v>24</v>
      </c>
      <c r="N188" t="s">
        <v>24</v>
      </c>
      <c r="O188" t="s">
        <v>109</v>
      </c>
      <c r="P188" t="s">
        <v>41</v>
      </c>
      <c r="Q188" t="s">
        <v>22</v>
      </c>
      <c r="R188" t="s">
        <v>23</v>
      </c>
      <c r="S188" t="s">
        <v>24</v>
      </c>
      <c r="T188" s="1"/>
    </row>
    <row r="189" spans="1:20" x14ac:dyDescent="0.25">
      <c r="A189" t="str">
        <f t="shared" si="6"/>
        <v>S1002350099300</v>
      </c>
      <c r="B189" t="s">
        <v>15</v>
      </c>
      <c r="C189" t="s">
        <v>172</v>
      </c>
      <c r="D189" t="s">
        <v>125</v>
      </c>
      <c r="E189" s="1">
        <v>-885.21</v>
      </c>
      <c r="F189" s="1">
        <v>-5461.2199999999993</v>
      </c>
      <c r="G189" s="1">
        <v>0</v>
      </c>
      <c r="H189" s="1"/>
      <c r="J189" s="1">
        <f t="shared" si="7"/>
        <v>6346.4299999999994</v>
      </c>
      <c r="K189" s="1">
        <f>IFERROR(VLOOKUP(A189,'Ending FY2016'!$A:$E,5,FALSE),"0")+H189</f>
        <v>-494</v>
      </c>
      <c r="L189" s="1">
        <f t="shared" si="8"/>
        <v>-494</v>
      </c>
      <c r="M189" t="s">
        <v>24</v>
      </c>
      <c r="N189" t="s">
        <v>24</v>
      </c>
      <c r="O189" t="s">
        <v>107</v>
      </c>
      <c r="P189" t="s">
        <v>41</v>
      </c>
      <c r="Q189" t="s">
        <v>22</v>
      </c>
      <c r="R189" t="s">
        <v>23</v>
      </c>
      <c r="S189" t="s">
        <v>24</v>
      </c>
      <c r="T189" s="1"/>
    </row>
    <row r="190" spans="1:20" x14ac:dyDescent="0.25">
      <c r="A190" t="str">
        <f t="shared" si="6"/>
        <v>S1002350099800</v>
      </c>
      <c r="B190" t="s">
        <v>15</v>
      </c>
      <c r="C190" t="s">
        <v>172</v>
      </c>
      <c r="D190" t="s">
        <v>144</v>
      </c>
      <c r="E190" s="1">
        <v>1284.45</v>
      </c>
      <c r="F190" s="1">
        <v>0</v>
      </c>
      <c r="G190" s="1">
        <v>0</v>
      </c>
      <c r="H190" s="1"/>
      <c r="J190" s="1">
        <f t="shared" si="7"/>
        <v>-1284.45</v>
      </c>
      <c r="K190" s="1">
        <f>IFERROR(VLOOKUP(A190,'Ending FY2016'!$A:$E,5,FALSE),"0")+H190</f>
        <v>0</v>
      </c>
      <c r="L190" s="1">
        <f t="shared" si="8"/>
        <v>0</v>
      </c>
      <c r="M190" t="s">
        <v>24</v>
      </c>
      <c r="N190" t="s">
        <v>24</v>
      </c>
      <c r="O190" t="s">
        <v>109</v>
      </c>
      <c r="P190" t="s">
        <v>41</v>
      </c>
      <c r="Q190" t="s">
        <v>22</v>
      </c>
      <c r="R190" t="s">
        <v>23</v>
      </c>
      <c r="S190" t="s">
        <v>24</v>
      </c>
      <c r="T190" s="1"/>
    </row>
    <row r="191" spans="1:20" x14ac:dyDescent="0.25">
      <c r="A191" t="str">
        <f t="shared" si="6"/>
        <v>S1002450012000</v>
      </c>
      <c r="B191" t="s">
        <v>15</v>
      </c>
      <c r="C191" t="s">
        <v>183</v>
      </c>
      <c r="D191" t="s">
        <v>159</v>
      </c>
      <c r="E191" s="1">
        <v>-47148.21</v>
      </c>
      <c r="F191" s="1">
        <v>0</v>
      </c>
      <c r="G191" s="1">
        <v>0</v>
      </c>
      <c r="H191" s="1"/>
      <c r="J191" s="1">
        <f t="shared" si="7"/>
        <v>47148.21</v>
      </c>
      <c r="K191" s="1">
        <f>IFERROR(VLOOKUP(A191,'Ending FY2016'!$A:$E,5,FALSE),"0")+H191</f>
        <v>47148.870000000024</v>
      </c>
      <c r="L191" s="1">
        <f t="shared" si="8"/>
        <v>47148.21</v>
      </c>
      <c r="M191" t="s">
        <v>18</v>
      </c>
      <c r="N191" t="s">
        <v>184</v>
      </c>
      <c r="O191" t="s">
        <v>20</v>
      </c>
      <c r="P191" t="s">
        <v>41</v>
      </c>
      <c r="Q191" t="s">
        <v>22</v>
      </c>
      <c r="R191" t="s">
        <v>23</v>
      </c>
      <c r="S191" t="s">
        <v>23</v>
      </c>
      <c r="T191" s="1"/>
    </row>
    <row r="192" spans="1:20" x14ac:dyDescent="0.25">
      <c r="A192" t="str">
        <f t="shared" si="6"/>
        <v>S1002450012700</v>
      </c>
      <c r="B192" t="s">
        <v>15</v>
      </c>
      <c r="C192" t="s">
        <v>183</v>
      </c>
      <c r="D192" t="s">
        <v>177</v>
      </c>
      <c r="E192" s="1">
        <v>0</v>
      </c>
      <c r="F192" s="1">
        <v>0</v>
      </c>
      <c r="G192" s="1">
        <v>0</v>
      </c>
      <c r="H192" s="1"/>
      <c r="J192" s="1">
        <f t="shared" si="7"/>
        <v>0</v>
      </c>
      <c r="K192" s="1">
        <f>IFERROR(VLOOKUP(A192,'Ending FY2016'!$A:$E,5,FALSE),"0")+H192</f>
        <v>0</v>
      </c>
      <c r="L192" s="1">
        <f t="shared" si="8"/>
        <v>0</v>
      </c>
      <c r="M192" t="s">
        <v>18</v>
      </c>
      <c r="N192" t="s">
        <v>48</v>
      </c>
      <c r="O192" t="s">
        <v>20</v>
      </c>
      <c r="P192" t="s">
        <v>41</v>
      </c>
      <c r="Q192" t="s">
        <v>22</v>
      </c>
      <c r="R192" t="s">
        <v>23</v>
      </c>
      <c r="S192" t="s">
        <v>24</v>
      </c>
      <c r="T192" s="1"/>
    </row>
    <row r="193" spans="1:20" x14ac:dyDescent="0.25">
      <c r="A193" t="str">
        <f t="shared" si="6"/>
        <v>S1002450013100</v>
      </c>
      <c r="B193" t="s">
        <v>15</v>
      </c>
      <c r="C193" t="s">
        <v>183</v>
      </c>
      <c r="D193" t="s">
        <v>27</v>
      </c>
      <c r="E193" s="1">
        <v>0</v>
      </c>
      <c r="F193" s="1">
        <v>33441.050000000003</v>
      </c>
      <c r="G193" s="1">
        <v>0</v>
      </c>
      <c r="H193" s="1"/>
      <c r="J193" s="1">
        <f t="shared" si="7"/>
        <v>-33441.050000000003</v>
      </c>
      <c r="K193" s="1">
        <f>IFERROR(VLOOKUP(A193,'Ending FY2016'!$A:$E,5,FALSE),"0")+H193</f>
        <v>2</v>
      </c>
      <c r="L193" s="1">
        <f t="shared" si="8"/>
        <v>2</v>
      </c>
      <c r="M193" t="s">
        <v>18</v>
      </c>
      <c r="N193" t="s">
        <v>85</v>
      </c>
      <c r="O193" t="s">
        <v>20</v>
      </c>
      <c r="P193" t="s">
        <v>99</v>
      </c>
      <c r="Q193" t="s">
        <v>22</v>
      </c>
      <c r="R193" t="s">
        <v>23</v>
      </c>
      <c r="S193" t="s">
        <v>23</v>
      </c>
      <c r="T193" s="1"/>
    </row>
    <row r="194" spans="1:20" x14ac:dyDescent="0.25">
      <c r="A194" t="str">
        <f t="shared" si="6"/>
        <v>S1002450013200</v>
      </c>
      <c r="B194" t="s">
        <v>15</v>
      </c>
      <c r="C194" t="s">
        <v>183</v>
      </c>
      <c r="D194" t="s">
        <v>57</v>
      </c>
      <c r="E194" s="1">
        <v>-215627.25</v>
      </c>
      <c r="F194" s="1">
        <v>118448.40000000001</v>
      </c>
      <c r="G194" s="1">
        <v>0</v>
      </c>
      <c r="H194" s="1"/>
      <c r="J194" s="1">
        <f t="shared" si="7"/>
        <v>97178.849999999991</v>
      </c>
      <c r="K194" s="1">
        <f>IFERROR(VLOOKUP(A194,'Ending FY2016'!$A:$E,5,FALSE),"0")+H194</f>
        <v>97185.460000000196</v>
      </c>
      <c r="L194" s="1">
        <f t="shared" si="8"/>
        <v>97178.849999999991</v>
      </c>
      <c r="M194" t="s">
        <v>18</v>
      </c>
      <c r="N194" t="s">
        <v>48</v>
      </c>
      <c r="O194" t="s">
        <v>20</v>
      </c>
      <c r="P194" t="s">
        <v>41</v>
      </c>
      <c r="Q194" t="s">
        <v>22</v>
      </c>
      <c r="R194" t="s">
        <v>23</v>
      </c>
      <c r="S194" t="s">
        <v>24</v>
      </c>
      <c r="T194" s="1"/>
    </row>
    <row r="195" spans="1:20" x14ac:dyDescent="0.25">
      <c r="A195" t="str">
        <f t="shared" si="6"/>
        <v>S1002450013400</v>
      </c>
      <c r="B195" t="s">
        <v>15</v>
      </c>
      <c r="C195" t="s">
        <v>183</v>
      </c>
      <c r="D195" t="s">
        <v>29</v>
      </c>
      <c r="E195" s="1">
        <v>-3.41</v>
      </c>
      <c r="F195" s="1">
        <v>0</v>
      </c>
      <c r="G195" s="1">
        <v>0</v>
      </c>
      <c r="H195" s="1"/>
      <c r="J195" s="1">
        <f t="shared" si="7"/>
        <v>3.41</v>
      </c>
      <c r="K195" s="1">
        <f>IFERROR(VLOOKUP(A195,'Ending FY2016'!$A:$E,5,FALSE),"0")+H195</f>
        <v>0</v>
      </c>
      <c r="L195" s="1">
        <f t="shared" si="8"/>
        <v>3.41</v>
      </c>
      <c r="M195" t="s">
        <v>18</v>
      </c>
      <c r="N195" t="s">
        <v>30</v>
      </c>
      <c r="O195" t="s">
        <v>20</v>
      </c>
      <c r="P195" t="s">
        <v>23</v>
      </c>
      <c r="Q195" t="s">
        <v>22</v>
      </c>
      <c r="R195" t="s">
        <v>23</v>
      </c>
      <c r="S195" t="s">
        <v>24</v>
      </c>
      <c r="T195" s="1"/>
    </row>
    <row r="196" spans="1:20" x14ac:dyDescent="0.25">
      <c r="A196" t="str">
        <f t="shared" ref="A196:A259" si="9">B196&amp;C196&amp;D196</f>
        <v>S1002450013600</v>
      </c>
      <c r="B196" t="s">
        <v>15</v>
      </c>
      <c r="C196" t="s">
        <v>183</v>
      </c>
      <c r="D196" t="s">
        <v>61</v>
      </c>
      <c r="E196" s="1">
        <v>0</v>
      </c>
      <c r="F196" s="1">
        <v>0</v>
      </c>
      <c r="G196" s="1">
        <v>0</v>
      </c>
      <c r="H196" s="1"/>
      <c r="J196" s="1">
        <f t="shared" ref="J196:J259" si="10">-E196-F196+G196+H196</f>
        <v>0</v>
      </c>
      <c r="K196" s="1">
        <f>IFERROR(VLOOKUP(A196,'Ending FY2016'!$A:$E,5,FALSE),"0")+H196</f>
        <v>4.0000000000291038</v>
      </c>
      <c r="L196" s="1">
        <f t="shared" ref="L196:L259" si="11">IF(J196-K196&lt;-10,K196+I196,IF(J196-K196&gt;10,K196+I196,J196+I196))</f>
        <v>0</v>
      </c>
      <c r="M196" t="s">
        <v>18</v>
      </c>
      <c r="N196" t="s">
        <v>98</v>
      </c>
      <c r="O196" t="s">
        <v>20</v>
      </c>
      <c r="P196" t="s">
        <v>21</v>
      </c>
      <c r="Q196" t="s">
        <v>22</v>
      </c>
      <c r="R196" t="s">
        <v>23</v>
      </c>
      <c r="S196" t="s">
        <v>23</v>
      </c>
      <c r="T196" s="1"/>
    </row>
    <row r="197" spans="1:20" x14ac:dyDescent="0.25">
      <c r="A197" t="str">
        <f t="shared" si="9"/>
        <v>S1002450013700</v>
      </c>
      <c r="B197" t="s">
        <v>15</v>
      </c>
      <c r="C197" t="s">
        <v>183</v>
      </c>
      <c r="D197" t="s">
        <v>33</v>
      </c>
      <c r="E197" s="1">
        <v>-220675.73</v>
      </c>
      <c r="F197" s="1">
        <v>591921.17000000004</v>
      </c>
      <c r="G197" s="1">
        <v>0</v>
      </c>
      <c r="H197" s="1"/>
      <c r="J197" s="1">
        <f t="shared" si="10"/>
        <v>-371245.44000000006</v>
      </c>
      <c r="K197" s="1">
        <f>IFERROR(VLOOKUP(A197,'Ending FY2016'!$A:$E,5,FALSE),"0")+H197</f>
        <v>-403995.4700000002</v>
      </c>
      <c r="L197" s="1">
        <f t="shared" si="11"/>
        <v>-403995.4700000002</v>
      </c>
      <c r="M197" t="s">
        <v>18</v>
      </c>
      <c r="N197" t="s">
        <v>94</v>
      </c>
      <c r="O197" t="s">
        <v>20</v>
      </c>
      <c r="P197" t="s">
        <v>41</v>
      </c>
      <c r="Q197" t="s">
        <v>22</v>
      </c>
      <c r="R197" t="s">
        <v>23</v>
      </c>
      <c r="S197" t="s">
        <v>23</v>
      </c>
      <c r="T197" s="1"/>
    </row>
    <row r="198" spans="1:20" x14ac:dyDescent="0.25">
      <c r="A198" t="str">
        <f t="shared" si="9"/>
        <v>S1002450013800</v>
      </c>
      <c r="B198" t="s">
        <v>15</v>
      </c>
      <c r="C198" t="s">
        <v>183</v>
      </c>
      <c r="D198" t="s">
        <v>63</v>
      </c>
      <c r="E198" s="1">
        <v>-2183.84</v>
      </c>
      <c r="F198" s="1">
        <v>0</v>
      </c>
      <c r="G198" s="1">
        <v>0</v>
      </c>
      <c r="H198" s="1"/>
      <c r="J198" s="1">
        <f t="shared" si="10"/>
        <v>2183.84</v>
      </c>
      <c r="K198" s="1">
        <f>IFERROR(VLOOKUP(A198,'Ending FY2016'!$A:$E,5,FALSE),"0")+H198</f>
        <v>2185.9800000000105</v>
      </c>
      <c r="L198" s="1">
        <f t="shared" si="11"/>
        <v>2183.84</v>
      </c>
      <c r="M198" t="s">
        <v>18</v>
      </c>
      <c r="N198" t="s">
        <v>85</v>
      </c>
      <c r="O198" t="s">
        <v>20</v>
      </c>
      <c r="P198" t="s">
        <v>99</v>
      </c>
      <c r="Q198" t="s">
        <v>22</v>
      </c>
      <c r="R198" t="s">
        <v>23</v>
      </c>
      <c r="S198" t="s">
        <v>23</v>
      </c>
      <c r="T198" s="1"/>
    </row>
    <row r="199" spans="1:20" x14ac:dyDescent="0.25">
      <c r="A199" t="str">
        <f t="shared" si="9"/>
        <v>S1002450014100</v>
      </c>
      <c r="B199" t="s">
        <v>15</v>
      </c>
      <c r="C199" t="s">
        <v>183</v>
      </c>
      <c r="D199" t="s">
        <v>64</v>
      </c>
      <c r="E199" s="1">
        <v>583959.88500000001</v>
      </c>
      <c r="F199" s="1">
        <v>0</v>
      </c>
      <c r="G199" s="1">
        <v>0</v>
      </c>
      <c r="H199" s="1"/>
      <c r="J199" s="1">
        <f t="shared" si="10"/>
        <v>-583959.88500000001</v>
      </c>
      <c r="K199" s="1">
        <f>IFERROR(VLOOKUP(A199,'Ending FY2016'!$A:$E,5,FALSE),"0")+H199</f>
        <v>-583968.4850000001</v>
      </c>
      <c r="L199" s="1">
        <f t="shared" si="11"/>
        <v>-583959.88500000001</v>
      </c>
      <c r="M199" t="s">
        <v>18</v>
      </c>
      <c r="N199" t="s">
        <v>65</v>
      </c>
      <c r="O199" t="s">
        <v>20</v>
      </c>
      <c r="P199" t="s">
        <v>41</v>
      </c>
      <c r="Q199" t="s">
        <v>22</v>
      </c>
      <c r="R199" t="s">
        <v>23</v>
      </c>
      <c r="S199" t="s">
        <v>66</v>
      </c>
      <c r="T199" s="1"/>
    </row>
    <row r="200" spans="1:20" x14ac:dyDescent="0.25">
      <c r="A200" t="str">
        <f t="shared" si="9"/>
        <v>S1002450014500</v>
      </c>
      <c r="B200" t="s">
        <v>15</v>
      </c>
      <c r="C200" t="s">
        <v>183</v>
      </c>
      <c r="D200" t="s">
        <v>131</v>
      </c>
      <c r="E200" s="1">
        <v>-96519.824999999997</v>
      </c>
      <c r="F200" s="1">
        <v>0</v>
      </c>
      <c r="G200" s="1">
        <v>0</v>
      </c>
      <c r="H200" s="1"/>
      <c r="J200" s="1">
        <f t="shared" si="10"/>
        <v>96519.824999999997</v>
      </c>
      <c r="K200" s="1">
        <f>IFERROR(VLOOKUP(A200,'Ending FY2016'!$A:$E,5,FALSE),"0")+H200</f>
        <v>96525.775000000023</v>
      </c>
      <c r="L200" s="1">
        <f t="shared" si="11"/>
        <v>96519.824999999997</v>
      </c>
      <c r="M200" t="s">
        <v>18</v>
      </c>
      <c r="N200" t="s">
        <v>104</v>
      </c>
      <c r="O200" t="s">
        <v>20</v>
      </c>
      <c r="P200" t="s">
        <v>41</v>
      </c>
      <c r="Q200" t="s">
        <v>22</v>
      </c>
      <c r="R200" t="s">
        <v>23</v>
      </c>
      <c r="S200" t="s">
        <v>66</v>
      </c>
      <c r="T200" s="1"/>
    </row>
    <row r="201" spans="1:20" x14ac:dyDescent="0.25">
      <c r="A201" t="str">
        <f t="shared" si="9"/>
        <v>S7602450016100</v>
      </c>
      <c r="B201" t="s">
        <v>185</v>
      </c>
      <c r="C201" t="s">
        <v>183</v>
      </c>
      <c r="D201" t="s">
        <v>186</v>
      </c>
      <c r="E201" s="1">
        <v>-14860073.77</v>
      </c>
      <c r="F201" s="1">
        <v>452.02</v>
      </c>
      <c r="G201" s="1">
        <v>-342.76</v>
      </c>
      <c r="H201" s="1"/>
      <c r="J201" s="1">
        <f t="shared" si="10"/>
        <v>14859278.99</v>
      </c>
      <c r="K201" s="1">
        <f>IFERROR(VLOOKUP(A201,'Ending FY2016'!$A:$E,5,FALSE),"0")+H201</f>
        <v>14860036.82</v>
      </c>
      <c r="L201" s="1">
        <f t="shared" si="11"/>
        <v>14860036.82</v>
      </c>
      <c r="M201" t="s">
        <v>18</v>
      </c>
      <c r="N201" t="s">
        <v>157</v>
      </c>
      <c r="O201" t="s">
        <v>135</v>
      </c>
      <c r="P201" t="s">
        <v>41</v>
      </c>
      <c r="Q201" t="s">
        <v>22</v>
      </c>
      <c r="R201" t="s">
        <v>23</v>
      </c>
      <c r="S201" t="s">
        <v>24</v>
      </c>
      <c r="T201" s="1"/>
    </row>
    <row r="202" spans="1:20" x14ac:dyDescent="0.25">
      <c r="A202" t="str">
        <f t="shared" si="9"/>
        <v>S2662450016300</v>
      </c>
      <c r="B202" t="s">
        <v>187</v>
      </c>
      <c r="C202" t="s">
        <v>183</v>
      </c>
      <c r="D202" t="s">
        <v>188</v>
      </c>
      <c r="E202" s="1">
        <v>-626318.66</v>
      </c>
      <c r="F202" s="1">
        <v>83814.03</v>
      </c>
      <c r="G202" s="1">
        <v>0</v>
      </c>
      <c r="H202" s="1"/>
      <c r="J202" s="1">
        <f t="shared" si="10"/>
        <v>542504.63</v>
      </c>
      <c r="K202" s="1">
        <f>IFERROR(VLOOKUP(A202,'Ending FY2016'!$A:$E,5,FALSE),"0")+H202</f>
        <v>542510.48</v>
      </c>
      <c r="L202" s="1">
        <f t="shared" si="11"/>
        <v>542504.63</v>
      </c>
      <c r="M202" t="s">
        <v>18</v>
      </c>
      <c r="N202" t="s">
        <v>22</v>
      </c>
      <c r="O202" t="s">
        <v>135</v>
      </c>
      <c r="P202" t="s">
        <v>41</v>
      </c>
      <c r="Q202" t="s">
        <v>22</v>
      </c>
      <c r="R202" t="s">
        <v>23</v>
      </c>
      <c r="S202" t="s">
        <v>24</v>
      </c>
      <c r="T202" s="1"/>
    </row>
    <row r="203" spans="1:20" x14ac:dyDescent="0.25">
      <c r="A203" t="str">
        <f t="shared" si="9"/>
        <v>S1002450090200</v>
      </c>
      <c r="B203" t="s">
        <v>15</v>
      </c>
      <c r="C203" t="s">
        <v>183</v>
      </c>
      <c r="D203" t="s">
        <v>130</v>
      </c>
      <c r="E203" s="1">
        <v>0</v>
      </c>
      <c r="F203" s="1">
        <v>0</v>
      </c>
      <c r="G203" s="1">
        <v>0</v>
      </c>
      <c r="H203" s="1"/>
      <c r="J203" s="1">
        <f t="shared" si="10"/>
        <v>0</v>
      </c>
      <c r="K203" s="1">
        <f>IFERROR(VLOOKUP(A203,'Ending FY2016'!$A:$E,5,FALSE),"0")+H203</f>
        <v>2.08</v>
      </c>
      <c r="L203" s="1">
        <f t="shared" si="11"/>
        <v>0</v>
      </c>
      <c r="M203" t="s">
        <v>24</v>
      </c>
      <c r="N203" t="s">
        <v>24</v>
      </c>
      <c r="O203" t="s">
        <v>107</v>
      </c>
      <c r="P203" t="s">
        <v>41</v>
      </c>
      <c r="Q203" t="s">
        <v>22</v>
      </c>
      <c r="R203" t="s">
        <v>23</v>
      </c>
      <c r="S203" t="s">
        <v>24</v>
      </c>
      <c r="T203" s="1"/>
    </row>
    <row r="204" spans="1:20" x14ac:dyDescent="0.25">
      <c r="A204" t="str">
        <f t="shared" si="9"/>
        <v>S1002450096500</v>
      </c>
      <c r="B204" t="s">
        <v>15</v>
      </c>
      <c r="C204" t="s">
        <v>183</v>
      </c>
      <c r="D204" t="s">
        <v>112</v>
      </c>
      <c r="E204" s="1">
        <v>0</v>
      </c>
      <c r="F204" s="1">
        <v>0</v>
      </c>
      <c r="G204" s="1">
        <v>0</v>
      </c>
      <c r="H204" s="1"/>
      <c r="J204" s="1">
        <f t="shared" si="10"/>
        <v>0</v>
      </c>
      <c r="K204" s="1">
        <f>IFERROR(VLOOKUP(A204,'Ending FY2016'!$A:$E,5,FALSE),"0")+H204</f>
        <v>0</v>
      </c>
      <c r="L204" s="1">
        <f t="shared" si="11"/>
        <v>0</v>
      </c>
      <c r="M204" t="s">
        <v>24</v>
      </c>
      <c r="N204" t="s">
        <v>24</v>
      </c>
      <c r="O204" t="s">
        <v>109</v>
      </c>
      <c r="P204" t="s">
        <v>41</v>
      </c>
      <c r="Q204" t="s">
        <v>22</v>
      </c>
      <c r="R204" t="s">
        <v>23</v>
      </c>
      <c r="S204" t="s">
        <v>24</v>
      </c>
      <c r="T204" s="1"/>
    </row>
    <row r="205" spans="1:20" x14ac:dyDescent="0.25">
      <c r="A205" t="str">
        <f t="shared" si="9"/>
        <v>S1002450096700</v>
      </c>
      <c r="B205" t="s">
        <v>15</v>
      </c>
      <c r="C205" t="s">
        <v>183</v>
      </c>
      <c r="D205" t="s">
        <v>113</v>
      </c>
      <c r="E205" s="1">
        <v>0</v>
      </c>
      <c r="F205" s="1">
        <v>0</v>
      </c>
      <c r="G205" s="1">
        <v>0</v>
      </c>
      <c r="H205" s="1"/>
      <c r="J205" s="1">
        <f t="shared" si="10"/>
        <v>0</v>
      </c>
      <c r="K205" s="1">
        <f>IFERROR(VLOOKUP(A205,'Ending FY2016'!$A:$E,5,FALSE),"0")+H205</f>
        <v>0</v>
      </c>
      <c r="L205" s="1">
        <f t="shared" si="11"/>
        <v>0</v>
      </c>
      <c r="M205" t="s">
        <v>24</v>
      </c>
      <c r="N205" t="s">
        <v>24</v>
      </c>
      <c r="O205" t="s">
        <v>109</v>
      </c>
      <c r="P205" t="s">
        <v>41</v>
      </c>
      <c r="Q205" t="s">
        <v>22</v>
      </c>
      <c r="R205" t="s">
        <v>23</v>
      </c>
      <c r="S205" t="s">
        <v>24</v>
      </c>
      <c r="T205" s="1"/>
    </row>
    <row r="206" spans="1:20" x14ac:dyDescent="0.25">
      <c r="A206" t="str">
        <f t="shared" si="9"/>
        <v>S2122450096700</v>
      </c>
      <c r="B206" t="s">
        <v>114</v>
      </c>
      <c r="C206" t="s">
        <v>183</v>
      </c>
      <c r="D206" t="s">
        <v>113</v>
      </c>
      <c r="E206" s="1">
        <v>0</v>
      </c>
      <c r="F206" s="1">
        <v>0</v>
      </c>
      <c r="G206" s="1">
        <v>0</v>
      </c>
      <c r="H206" s="1"/>
      <c r="J206" s="1">
        <f t="shared" si="10"/>
        <v>0</v>
      </c>
      <c r="K206" s="1">
        <f>IFERROR(VLOOKUP(A206,'Ending FY2016'!$A:$E,5,FALSE),"0")+H206</f>
        <v>0</v>
      </c>
      <c r="L206" s="1">
        <f t="shared" si="11"/>
        <v>0</v>
      </c>
      <c r="M206" t="s">
        <v>24</v>
      </c>
      <c r="N206" t="s">
        <v>24</v>
      </c>
      <c r="O206" t="s">
        <v>109</v>
      </c>
      <c r="P206" t="s">
        <v>41</v>
      </c>
      <c r="Q206" t="s">
        <v>22</v>
      </c>
      <c r="R206" t="s">
        <v>23</v>
      </c>
      <c r="S206" t="s">
        <v>24</v>
      </c>
      <c r="T206" s="1"/>
    </row>
    <row r="207" spans="1:20" x14ac:dyDescent="0.25">
      <c r="A207" t="str">
        <f t="shared" si="9"/>
        <v>S2662450096700</v>
      </c>
      <c r="B207" t="s">
        <v>187</v>
      </c>
      <c r="C207" t="s">
        <v>183</v>
      </c>
      <c r="D207" t="s">
        <v>113</v>
      </c>
      <c r="E207" s="1">
        <v>0</v>
      </c>
      <c r="F207" s="1">
        <v>0</v>
      </c>
      <c r="G207" s="1">
        <v>0</v>
      </c>
      <c r="H207" s="1"/>
      <c r="J207" s="1">
        <f t="shared" si="10"/>
        <v>0</v>
      </c>
      <c r="K207" s="1">
        <f>IFERROR(VLOOKUP(A207,'Ending FY2016'!$A:$E,5,FALSE),"0")+H207</f>
        <v>0</v>
      </c>
      <c r="L207" s="1">
        <f t="shared" si="11"/>
        <v>0</v>
      </c>
      <c r="M207" t="s">
        <v>24</v>
      </c>
      <c r="N207" t="s">
        <v>24</v>
      </c>
      <c r="O207" t="s">
        <v>109</v>
      </c>
      <c r="P207" t="s">
        <v>41</v>
      </c>
      <c r="Q207" t="s">
        <v>22</v>
      </c>
      <c r="R207" t="s">
        <v>23</v>
      </c>
      <c r="S207" t="s">
        <v>24</v>
      </c>
      <c r="T207" s="1"/>
    </row>
    <row r="208" spans="1:20" x14ac:dyDescent="0.25">
      <c r="A208" t="str">
        <f t="shared" si="9"/>
        <v>S7602450096700</v>
      </c>
      <c r="B208" t="s">
        <v>185</v>
      </c>
      <c r="C208" t="s">
        <v>183</v>
      </c>
      <c r="D208" t="s">
        <v>113</v>
      </c>
      <c r="E208" s="1">
        <v>0</v>
      </c>
      <c r="F208" s="1">
        <v>0</v>
      </c>
      <c r="G208" s="1">
        <v>0</v>
      </c>
      <c r="H208" s="1"/>
      <c r="J208" s="1">
        <f t="shared" si="10"/>
        <v>0</v>
      </c>
      <c r="K208" s="1">
        <f>IFERROR(VLOOKUP(A208,'Ending FY2016'!$A:$E,5,FALSE),"0")+H208</f>
        <v>0</v>
      </c>
      <c r="L208" s="1">
        <f t="shared" si="11"/>
        <v>0</v>
      </c>
      <c r="M208" t="s">
        <v>24</v>
      </c>
      <c r="N208" t="s">
        <v>24</v>
      </c>
      <c r="O208" t="s">
        <v>109</v>
      </c>
      <c r="P208" t="s">
        <v>41</v>
      </c>
      <c r="Q208" t="s">
        <v>22</v>
      </c>
      <c r="R208" t="s">
        <v>23</v>
      </c>
      <c r="S208" t="s">
        <v>24</v>
      </c>
      <c r="T208" s="1"/>
    </row>
    <row r="209" spans="1:20" x14ac:dyDescent="0.25">
      <c r="A209" t="str">
        <f t="shared" si="9"/>
        <v>S1002450097100</v>
      </c>
      <c r="B209" t="s">
        <v>15</v>
      </c>
      <c r="C209" t="s">
        <v>183</v>
      </c>
      <c r="D209" t="s">
        <v>120</v>
      </c>
      <c r="E209" s="1">
        <v>0</v>
      </c>
      <c r="F209" s="1">
        <v>0</v>
      </c>
      <c r="G209" s="1">
        <v>0</v>
      </c>
      <c r="H209" s="1"/>
      <c r="J209" s="1">
        <f t="shared" si="10"/>
        <v>0</v>
      </c>
      <c r="K209" s="1">
        <f>IFERROR(VLOOKUP(A209,'Ending FY2016'!$A:$E,5,FALSE),"0")+H209</f>
        <v>0</v>
      </c>
      <c r="L209" s="1">
        <f t="shared" si="11"/>
        <v>0</v>
      </c>
      <c r="M209" t="s">
        <v>24</v>
      </c>
      <c r="N209" t="s">
        <v>24</v>
      </c>
      <c r="O209" t="s">
        <v>109</v>
      </c>
      <c r="P209" t="s">
        <v>41</v>
      </c>
      <c r="Q209" t="s">
        <v>22</v>
      </c>
      <c r="R209" t="s">
        <v>23</v>
      </c>
      <c r="S209" t="s">
        <v>24</v>
      </c>
      <c r="T209" s="1"/>
    </row>
    <row r="210" spans="1:20" x14ac:dyDescent="0.25">
      <c r="A210" t="str">
        <f t="shared" si="9"/>
        <v>S2642450099100</v>
      </c>
      <c r="B210" t="s">
        <v>189</v>
      </c>
      <c r="C210" t="s">
        <v>183</v>
      </c>
      <c r="D210" t="s">
        <v>124</v>
      </c>
      <c r="E210" s="1">
        <v>-71707.149999999994</v>
      </c>
      <c r="F210" s="1">
        <v>0</v>
      </c>
      <c r="G210" s="1">
        <v>0</v>
      </c>
      <c r="H210" s="1"/>
      <c r="J210" s="1">
        <f t="shared" si="10"/>
        <v>71707.149999999994</v>
      </c>
      <c r="K210" s="1">
        <f>IFERROR(VLOOKUP(A210,'Ending FY2016'!$A:$E,5,FALSE),"0")+H210</f>
        <v>71712.78</v>
      </c>
      <c r="L210" s="1">
        <f t="shared" si="11"/>
        <v>71707.149999999994</v>
      </c>
      <c r="M210" t="s">
        <v>24</v>
      </c>
      <c r="N210" t="s">
        <v>24</v>
      </c>
      <c r="O210" t="s">
        <v>109</v>
      </c>
      <c r="P210" t="s">
        <v>41</v>
      </c>
      <c r="Q210" t="s">
        <v>22</v>
      </c>
      <c r="R210" t="s">
        <v>23</v>
      </c>
      <c r="S210" t="s">
        <v>24</v>
      </c>
      <c r="T210" s="1"/>
    </row>
    <row r="211" spans="1:20" x14ac:dyDescent="0.25">
      <c r="A211" t="str">
        <f t="shared" si="9"/>
        <v>S1002450099300</v>
      </c>
      <c r="B211" t="s">
        <v>15</v>
      </c>
      <c r="C211" t="s">
        <v>183</v>
      </c>
      <c r="D211" t="s">
        <v>125</v>
      </c>
      <c r="E211" s="1">
        <v>3200.5</v>
      </c>
      <c r="F211" s="1">
        <v>151</v>
      </c>
      <c r="G211" s="1">
        <v>1</v>
      </c>
      <c r="H211" s="1"/>
      <c r="J211" s="1">
        <f t="shared" si="10"/>
        <v>-3350.5</v>
      </c>
      <c r="K211" s="1">
        <f>IFERROR(VLOOKUP(A211,'Ending FY2016'!$A:$E,5,FALSE),"0")+H211</f>
        <v>1</v>
      </c>
      <c r="L211" s="1">
        <f t="shared" si="11"/>
        <v>1</v>
      </c>
      <c r="M211" t="s">
        <v>24</v>
      </c>
      <c r="N211" t="s">
        <v>24</v>
      </c>
      <c r="O211" t="s">
        <v>107</v>
      </c>
      <c r="P211" t="s">
        <v>41</v>
      </c>
      <c r="Q211" t="s">
        <v>22</v>
      </c>
      <c r="R211" t="s">
        <v>23</v>
      </c>
      <c r="S211" t="s">
        <v>24</v>
      </c>
      <c r="T211" s="1"/>
    </row>
    <row r="212" spans="1:20" x14ac:dyDescent="0.25">
      <c r="A212" t="str">
        <f t="shared" si="9"/>
        <v>S1002450099900</v>
      </c>
      <c r="B212" t="s">
        <v>15</v>
      </c>
      <c r="C212" t="s">
        <v>183</v>
      </c>
      <c r="D212" t="s">
        <v>127</v>
      </c>
      <c r="E212" s="1">
        <v>0</v>
      </c>
      <c r="F212" s="1">
        <v>0</v>
      </c>
      <c r="G212" s="1">
        <v>0</v>
      </c>
      <c r="H212" s="1"/>
      <c r="J212" s="1">
        <f t="shared" si="10"/>
        <v>0</v>
      </c>
      <c r="K212" s="1">
        <f>IFERROR(VLOOKUP(A212,'Ending FY2016'!$A:$E,5,FALSE),"0")+H212</f>
        <v>2</v>
      </c>
      <c r="L212" s="1">
        <f t="shared" si="11"/>
        <v>0</v>
      </c>
      <c r="M212" t="s">
        <v>24</v>
      </c>
      <c r="N212" t="s">
        <v>24</v>
      </c>
      <c r="O212" t="s">
        <v>107</v>
      </c>
      <c r="P212" t="s">
        <v>41</v>
      </c>
      <c r="Q212" t="s">
        <v>22</v>
      </c>
      <c r="R212" t="s">
        <v>23</v>
      </c>
      <c r="S212" t="s">
        <v>24</v>
      </c>
      <c r="T212" s="1"/>
    </row>
    <row r="213" spans="1:20" x14ac:dyDescent="0.25">
      <c r="A213" t="str">
        <f t="shared" si="9"/>
        <v>S1002550011900</v>
      </c>
      <c r="B213" t="s">
        <v>15</v>
      </c>
      <c r="C213" t="s">
        <v>190</v>
      </c>
      <c r="D213" t="s">
        <v>191</v>
      </c>
      <c r="E213" s="1">
        <v>-2016334.76</v>
      </c>
      <c r="F213" s="1">
        <v>-720427</v>
      </c>
      <c r="G213" s="1">
        <v>0</v>
      </c>
      <c r="H213" s="1"/>
      <c r="J213" s="1">
        <f t="shared" si="10"/>
        <v>2736761.76</v>
      </c>
      <c r="K213" s="1">
        <f>IFERROR(VLOOKUP(A213,'Ending FY2016'!$A:$E,5,FALSE),"0")+H213</f>
        <v>2736762.7000000007</v>
      </c>
      <c r="L213" s="1">
        <f t="shared" si="11"/>
        <v>2736761.76</v>
      </c>
      <c r="M213" t="s">
        <v>18</v>
      </c>
      <c r="N213" t="s">
        <v>192</v>
      </c>
      <c r="O213" t="s">
        <v>20</v>
      </c>
      <c r="P213" t="s">
        <v>41</v>
      </c>
      <c r="Q213" t="s">
        <v>22</v>
      </c>
      <c r="R213" t="s">
        <v>23</v>
      </c>
      <c r="S213" t="s">
        <v>24</v>
      </c>
      <c r="T213" s="1"/>
    </row>
    <row r="214" spans="1:20" x14ac:dyDescent="0.25">
      <c r="A214" t="str">
        <f t="shared" si="9"/>
        <v>S1002550012000</v>
      </c>
      <c r="B214" t="s">
        <v>15</v>
      </c>
      <c r="C214" t="s">
        <v>190</v>
      </c>
      <c r="D214" t="s">
        <v>159</v>
      </c>
      <c r="E214" s="1">
        <v>-4796.5200000000004</v>
      </c>
      <c r="F214" s="1">
        <v>0</v>
      </c>
      <c r="G214" s="1">
        <v>0</v>
      </c>
      <c r="H214" s="1"/>
      <c r="J214" s="1">
        <f t="shared" si="10"/>
        <v>4796.5200000000004</v>
      </c>
      <c r="K214" s="1">
        <f>IFERROR(VLOOKUP(A214,'Ending FY2016'!$A:$E,5,FALSE),"0")+H214</f>
        <v>4805.9799999999996</v>
      </c>
      <c r="L214" s="1">
        <f t="shared" si="11"/>
        <v>4796.5200000000004</v>
      </c>
      <c r="M214" t="s">
        <v>18</v>
      </c>
      <c r="N214" t="s">
        <v>193</v>
      </c>
      <c r="O214" t="s">
        <v>20</v>
      </c>
      <c r="P214" t="s">
        <v>41</v>
      </c>
      <c r="Q214" t="s">
        <v>22</v>
      </c>
      <c r="R214" t="s">
        <v>23</v>
      </c>
      <c r="S214" t="s">
        <v>24</v>
      </c>
      <c r="T214" s="1"/>
    </row>
    <row r="215" spans="1:20" x14ac:dyDescent="0.25">
      <c r="A215" t="str">
        <f t="shared" si="9"/>
        <v>S1002550012200</v>
      </c>
      <c r="B215" t="s">
        <v>15</v>
      </c>
      <c r="C215" t="s">
        <v>190</v>
      </c>
      <c r="D215" t="s">
        <v>53</v>
      </c>
      <c r="E215" s="1">
        <v>-643930.38</v>
      </c>
      <c r="F215" s="1">
        <v>14099.999999999998</v>
      </c>
      <c r="G215" s="1">
        <v>0</v>
      </c>
      <c r="H215" s="1"/>
      <c r="J215" s="1">
        <f t="shared" si="10"/>
        <v>629830.38</v>
      </c>
      <c r="K215" s="1">
        <f>IFERROR(VLOOKUP(A215,'Ending FY2016'!$A:$E,5,FALSE),"0")+H215</f>
        <v>629837.36000000034</v>
      </c>
      <c r="L215" s="1">
        <f t="shared" si="11"/>
        <v>629830.38</v>
      </c>
      <c r="M215" t="s">
        <v>18</v>
      </c>
      <c r="N215" t="s">
        <v>161</v>
      </c>
      <c r="O215" t="s">
        <v>20</v>
      </c>
      <c r="P215" t="s">
        <v>21</v>
      </c>
      <c r="Q215" t="s">
        <v>22</v>
      </c>
      <c r="R215" t="s">
        <v>23</v>
      </c>
      <c r="S215" t="s">
        <v>24</v>
      </c>
      <c r="T215" s="1"/>
    </row>
    <row r="216" spans="1:20" x14ac:dyDescent="0.25">
      <c r="A216" t="str">
        <f t="shared" si="9"/>
        <v>S1002550012300</v>
      </c>
      <c r="B216" t="s">
        <v>15</v>
      </c>
      <c r="C216" t="s">
        <v>190</v>
      </c>
      <c r="D216" t="s">
        <v>129</v>
      </c>
      <c r="E216" s="1">
        <v>-231223.77</v>
      </c>
      <c r="F216" s="1">
        <v>0</v>
      </c>
      <c r="G216" s="1">
        <v>0</v>
      </c>
      <c r="H216" s="1"/>
      <c r="J216" s="1">
        <f t="shared" si="10"/>
        <v>231223.77</v>
      </c>
      <c r="K216" s="1">
        <f>IFERROR(VLOOKUP(A216,'Ending FY2016'!$A:$E,5,FALSE),"0")+H216</f>
        <v>231230.31</v>
      </c>
      <c r="L216" s="1">
        <f t="shared" si="11"/>
        <v>231223.77</v>
      </c>
      <c r="M216" t="s">
        <v>18</v>
      </c>
      <c r="N216" t="s">
        <v>30</v>
      </c>
      <c r="O216" t="s">
        <v>20</v>
      </c>
      <c r="P216" t="s">
        <v>41</v>
      </c>
      <c r="Q216" t="s">
        <v>22</v>
      </c>
      <c r="R216" t="s">
        <v>23</v>
      </c>
      <c r="S216" t="s">
        <v>24</v>
      </c>
      <c r="T216" s="1"/>
    </row>
    <row r="217" spans="1:20" x14ac:dyDescent="0.25">
      <c r="A217" t="str">
        <f t="shared" si="9"/>
        <v>S1002550012400</v>
      </c>
      <c r="B217" t="s">
        <v>15</v>
      </c>
      <c r="C217" t="s">
        <v>190</v>
      </c>
      <c r="D217" t="s">
        <v>160</v>
      </c>
      <c r="E217" s="1">
        <v>-9425.09</v>
      </c>
      <c r="F217" s="1">
        <v>0</v>
      </c>
      <c r="G217" s="1">
        <v>0</v>
      </c>
      <c r="H217" s="1"/>
      <c r="J217" s="1">
        <f t="shared" si="10"/>
        <v>9425.09</v>
      </c>
      <c r="K217" s="1">
        <f>IFERROR(VLOOKUP(A217,'Ending FY2016'!$A:$E,5,FALSE),"0")+H217</f>
        <v>9430.9599999999991</v>
      </c>
      <c r="L217" s="1">
        <f t="shared" si="11"/>
        <v>9425.09</v>
      </c>
      <c r="M217" t="s">
        <v>18</v>
      </c>
      <c r="N217" t="s">
        <v>58</v>
      </c>
      <c r="O217" t="s">
        <v>20</v>
      </c>
      <c r="P217" t="s">
        <v>41</v>
      </c>
      <c r="Q217" t="s">
        <v>22</v>
      </c>
      <c r="R217" t="s">
        <v>23</v>
      </c>
      <c r="S217" t="s">
        <v>24</v>
      </c>
      <c r="T217" s="1"/>
    </row>
    <row r="218" spans="1:20" x14ac:dyDescent="0.25">
      <c r="A218" t="str">
        <f t="shared" si="9"/>
        <v>S1002550012500</v>
      </c>
      <c r="B218" t="s">
        <v>15</v>
      </c>
      <c r="C218" t="s">
        <v>190</v>
      </c>
      <c r="D218" t="s">
        <v>17</v>
      </c>
      <c r="E218" s="1">
        <v>-4248941.78</v>
      </c>
      <c r="F218" s="1">
        <v>308425.3</v>
      </c>
      <c r="G218" s="1">
        <v>0</v>
      </c>
      <c r="H218" s="1"/>
      <c r="J218" s="1">
        <f t="shared" si="10"/>
        <v>3940516.4800000004</v>
      </c>
      <c r="K218" s="1">
        <f>IFERROR(VLOOKUP(A218,'Ending FY2016'!$A:$E,5,FALSE),"0")+H218</f>
        <v>3940525.4499999997</v>
      </c>
      <c r="L218" s="1">
        <f t="shared" si="11"/>
        <v>3940516.4800000004</v>
      </c>
      <c r="M218" t="s">
        <v>18</v>
      </c>
      <c r="N218" t="s">
        <v>194</v>
      </c>
      <c r="O218" t="s">
        <v>20</v>
      </c>
      <c r="P218" t="s">
        <v>21</v>
      </c>
      <c r="Q218" t="s">
        <v>22</v>
      </c>
      <c r="R218" t="s">
        <v>23</v>
      </c>
      <c r="S218" t="s">
        <v>24</v>
      </c>
      <c r="T218" s="1"/>
    </row>
    <row r="219" spans="1:20" x14ac:dyDescent="0.25">
      <c r="A219" t="str">
        <f t="shared" si="9"/>
        <v>S1002550012600</v>
      </c>
      <c r="B219" t="s">
        <v>15</v>
      </c>
      <c r="C219" t="s">
        <v>190</v>
      </c>
      <c r="D219" t="s">
        <v>54</v>
      </c>
      <c r="E219" s="1">
        <v>-42495.23</v>
      </c>
      <c r="F219" s="1">
        <v>0</v>
      </c>
      <c r="G219" s="1">
        <v>0</v>
      </c>
      <c r="H219" s="1"/>
      <c r="J219" s="1">
        <f t="shared" si="10"/>
        <v>42495.23</v>
      </c>
      <c r="K219" s="1">
        <f>IFERROR(VLOOKUP(A219,'Ending FY2016'!$A:$E,5,FALSE),"0")+H219</f>
        <v>42504.41</v>
      </c>
      <c r="L219" s="1">
        <f t="shared" si="11"/>
        <v>42495.23</v>
      </c>
      <c r="M219" t="s">
        <v>18</v>
      </c>
      <c r="N219" t="s">
        <v>37</v>
      </c>
      <c r="O219" t="s">
        <v>20</v>
      </c>
      <c r="P219" t="s">
        <v>21</v>
      </c>
      <c r="Q219" t="s">
        <v>22</v>
      </c>
      <c r="R219" t="s">
        <v>23</v>
      </c>
      <c r="S219" t="s">
        <v>24</v>
      </c>
      <c r="T219" s="1"/>
    </row>
    <row r="220" spans="1:20" x14ac:dyDescent="0.25">
      <c r="A220" t="str">
        <f t="shared" si="9"/>
        <v>S1002550012700</v>
      </c>
      <c r="B220" t="s">
        <v>15</v>
      </c>
      <c r="C220" t="s">
        <v>190</v>
      </c>
      <c r="D220" t="s">
        <v>177</v>
      </c>
      <c r="E220" s="1">
        <v>-718897.94</v>
      </c>
      <c r="F220" s="1">
        <v>-43852.200000000004</v>
      </c>
      <c r="G220" s="1">
        <v>4456.96</v>
      </c>
      <c r="H220" s="1"/>
      <c r="J220" s="1">
        <f t="shared" si="10"/>
        <v>767207.09999999986</v>
      </c>
      <c r="K220" s="1">
        <f>IFERROR(VLOOKUP(A220,'Ending FY2016'!$A:$E,5,FALSE),"0")+H220</f>
        <v>767215.82</v>
      </c>
      <c r="L220" s="1">
        <f t="shared" si="11"/>
        <v>767207.09999999986</v>
      </c>
      <c r="M220" t="s">
        <v>18</v>
      </c>
      <c r="N220" t="s">
        <v>195</v>
      </c>
      <c r="O220" t="s">
        <v>20</v>
      </c>
      <c r="P220" t="s">
        <v>41</v>
      </c>
      <c r="Q220" t="s">
        <v>22</v>
      </c>
      <c r="R220" t="s">
        <v>23</v>
      </c>
      <c r="S220" t="s">
        <v>24</v>
      </c>
      <c r="T220" s="1"/>
    </row>
    <row r="221" spans="1:20" x14ac:dyDescent="0.25">
      <c r="A221" t="str">
        <f t="shared" si="9"/>
        <v>S1002550012800</v>
      </c>
      <c r="B221" t="s">
        <v>15</v>
      </c>
      <c r="C221" t="s">
        <v>190</v>
      </c>
      <c r="D221" t="s">
        <v>55</v>
      </c>
      <c r="E221" s="1">
        <v>-726775.17</v>
      </c>
      <c r="F221" s="1">
        <v>30000</v>
      </c>
      <c r="G221" s="1">
        <v>0</v>
      </c>
      <c r="H221" s="1"/>
      <c r="J221" s="1">
        <f t="shared" si="10"/>
        <v>696775.17</v>
      </c>
      <c r="K221" s="1">
        <f>IFERROR(VLOOKUP(A221,'Ending FY2016'!$A:$E,5,FALSE),"0")+H221</f>
        <v>696785.31</v>
      </c>
      <c r="L221" s="1">
        <f t="shared" si="11"/>
        <v>696785.31</v>
      </c>
      <c r="M221" t="s">
        <v>18</v>
      </c>
      <c r="N221" t="s">
        <v>195</v>
      </c>
      <c r="O221" t="s">
        <v>20</v>
      </c>
      <c r="P221" t="s">
        <v>41</v>
      </c>
      <c r="Q221" t="s">
        <v>22</v>
      </c>
      <c r="R221" t="s">
        <v>23</v>
      </c>
      <c r="S221" t="s">
        <v>24</v>
      </c>
      <c r="T221" s="1"/>
    </row>
    <row r="222" spans="1:20" x14ac:dyDescent="0.25">
      <c r="A222" t="str">
        <f t="shared" si="9"/>
        <v>S1002550012900</v>
      </c>
      <c r="B222" t="s">
        <v>15</v>
      </c>
      <c r="C222" t="s">
        <v>190</v>
      </c>
      <c r="D222" t="s">
        <v>25</v>
      </c>
      <c r="E222" s="1">
        <v>-4388.63</v>
      </c>
      <c r="F222" s="1">
        <v>0</v>
      </c>
      <c r="G222" s="1">
        <v>0</v>
      </c>
      <c r="H222" s="1"/>
      <c r="J222" s="1">
        <f t="shared" si="10"/>
        <v>4388.63</v>
      </c>
      <c r="K222" s="1">
        <f>IFERROR(VLOOKUP(A222,'Ending FY2016'!$A:$E,5,FALSE),"0")+H222</f>
        <v>1656</v>
      </c>
      <c r="L222" s="1">
        <f t="shared" si="11"/>
        <v>1656</v>
      </c>
      <c r="M222" t="s">
        <v>18</v>
      </c>
      <c r="N222" t="s">
        <v>98</v>
      </c>
      <c r="O222" t="s">
        <v>20</v>
      </c>
      <c r="P222" t="s">
        <v>21</v>
      </c>
      <c r="Q222" t="s">
        <v>22</v>
      </c>
      <c r="R222" t="s">
        <v>23</v>
      </c>
      <c r="S222" t="s">
        <v>23</v>
      </c>
      <c r="T222" s="1"/>
    </row>
    <row r="223" spans="1:20" x14ac:dyDescent="0.25">
      <c r="A223" t="str">
        <f t="shared" si="9"/>
        <v>S1002550013000</v>
      </c>
      <c r="B223" t="s">
        <v>15</v>
      </c>
      <c r="C223" t="s">
        <v>190</v>
      </c>
      <c r="D223" t="s">
        <v>196</v>
      </c>
      <c r="E223" s="1">
        <v>8313.64</v>
      </c>
      <c r="F223" s="1">
        <v>200</v>
      </c>
      <c r="G223" s="1">
        <v>0</v>
      </c>
      <c r="H223" s="1"/>
      <c r="J223" s="1">
        <f t="shared" si="10"/>
        <v>-8513.64</v>
      </c>
      <c r="K223" s="1">
        <f>IFERROR(VLOOKUP(A223,'Ending FY2016'!$A:$E,5,FALSE),"0")+H223</f>
        <v>-8508.890000000014</v>
      </c>
      <c r="L223" s="1">
        <f t="shared" si="11"/>
        <v>-8513.64</v>
      </c>
      <c r="M223" t="s">
        <v>18</v>
      </c>
      <c r="N223" t="s">
        <v>197</v>
      </c>
      <c r="O223" t="s">
        <v>20</v>
      </c>
      <c r="P223" t="s">
        <v>41</v>
      </c>
      <c r="Q223" t="s">
        <v>22</v>
      </c>
      <c r="R223" t="s">
        <v>23</v>
      </c>
      <c r="S223" t="s">
        <v>24</v>
      </c>
      <c r="T223" s="1"/>
    </row>
    <row r="224" spans="1:20" x14ac:dyDescent="0.25">
      <c r="A224" t="str">
        <f t="shared" si="9"/>
        <v>S1002550013100</v>
      </c>
      <c r="B224" t="s">
        <v>15</v>
      </c>
      <c r="C224" t="s">
        <v>190</v>
      </c>
      <c r="D224" t="s">
        <v>27</v>
      </c>
      <c r="E224" s="1">
        <v>2934.96</v>
      </c>
      <c r="F224" s="1">
        <v>0</v>
      </c>
      <c r="G224" s="1">
        <v>0</v>
      </c>
      <c r="H224" s="1"/>
      <c r="J224" s="1">
        <f t="shared" si="10"/>
        <v>-2934.96</v>
      </c>
      <c r="K224" s="1">
        <f>IFERROR(VLOOKUP(A224,'Ending FY2016'!$A:$E,5,FALSE),"0")+H224</f>
        <v>-2928.2600000016391</v>
      </c>
      <c r="L224" s="1">
        <f t="shared" si="11"/>
        <v>-2934.96</v>
      </c>
      <c r="M224" t="s">
        <v>18</v>
      </c>
      <c r="N224" t="s">
        <v>94</v>
      </c>
      <c r="O224" t="s">
        <v>20</v>
      </c>
      <c r="P224" t="s">
        <v>41</v>
      </c>
      <c r="Q224" t="s">
        <v>22</v>
      </c>
      <c r="R224" t="s">
        <v>23</v>
      </c>
      <c r="S224" t="s">
        <v>23</v>
      </c>
      <c r="T224" s="1"/>
    </row>
    <row r="225" spans="1:20" x14ac:dyDescent="0.25">
      <c r="A225" t="str">
        <f t="shared" si="9"/>
        <v>S1002550013200</v>
      </c>
      <c r="B225" t="s">
        <v>15</v>
      </c>
      <c r="C225" t="s">
        <v>190</v>
      </c>
      <c r="D225" t="s">
        <v>57</v>
      </c>
      <c r="E225" s="1">
        <v>1513727.66</v>
      </c>
      <c r="F225" s="1">
        <v>-167760.18</v>
      </c>
      <c r="G225" s="1">
        <v>0</v>
      </c>
      <c r="H225" s="1"/>
      <c r="J225" s="1">
        <f t="shared" si="10"/>
        <v>-1345967.48</v>
      </c>
      <c r="K225" s="1">
        <f>IFERROR(VLOOKUP(A225,'Ending FY2016'!$A:$E,5,FALSE),"0")+H225</f>
        <v>-1345971.0999999996</v>
      </c>
      <c r="L225" s="1">
        <f t="shared" si="11"/>
        <v>-1345967.48</v>
      </c>
      <c r="M225" t="s">
        <v>18</v>
      </c>
      <c r="N225" t="s">
        <v>174</v>
      </c>
      <c r="O225" t="s">
        <v>20</v>
      </c>
      <c r="P225" t="s">
        <v>41</v>
      </c>
      <c r="Q225" t="s">
        <v>22</v>
      </c>
      <c r="R225" t="s">
        <v>23</v>
      </c>
      <c r="S225" t="s">
        <v>23</v>
      </c>
      <c r="T225" s="1"/>
    </row>
    <row r="226" spans="1:20" x14ac:dyDescent="0.25">
      <c r="A226" t="str">
        <f t="shared" si="9"/>
        <v>S1002550013300</v>
      </c>
      <c r="B226" t="s">
        <v>15</v>
      </c>
      <c r="C226" t="s">
        <v>190</v>
      </c>
      <c r="D226" t="s">
        <v>59</v>
      </c>
      <c r="E226" s="1">
        <v>-94762.74</v>
      </c>
      <c r="F226" s="1">
        <v>0</v>
      </c>
      <c r="G226" s="1">
        <v>0</v>
      </c>
      <c r="H226" s="1"/>
      <c r="J226" s="1">
        <f t="shared" si="10"/>
        <v>94762.74</v>
      </c>
      <c r="K226" s="1">
        <f>IFERROR(VLOOKUP(A226,'Ending FY2016'!$A:$E,5,FALSE),"0")+H226</f>
        <v>94769.760000000009</v>
      </c>
      <c r="L226" s="1">
        <f t="shared" si="11"/>
        <v>94762.74</v>
      </c>
      <c r="M226" t="s">
        <v>18</v>
      </c>
      <c r="N226" t="s">
        <v>173</v>
      </c>
      <c r="O226" t="s">
        <v>20</v>
      </c>
      <c r="P226" t="s">
        <v>21</v>
      </c>
      <c r="Q226" t="s">
        <v>22</v>
      </c>
      <c r="R226" t="s">
        <v>23</v>
      </c>
      <c r="S226" t="s">
        <v>23</v>
      </c>
      <c r="T226" s="1"/>
    </row>
    <row r="227" spans="1:20" x14ac:dyDescent="0.25">
      <c r="A227" t="str">
        <f t="shared" si="9"/>
        <v>S1002550013400</v>
      </c>
      <c r="B227" t="s">
        <v>15</v>
      </c>
      <c r="C227" t="s">
        <v>190</v>
      </c>
      <c r="D227" t="s">
        <v>29</v>
      </c>
      <c r="E227" s="1">
        <v>-1213.44</v>
      </c>
      <c r="F227" s="1">
        <v>0</v>
      </c>
      <c r="G227" s="1">
        <v>0</v>
      </c>
      <c r="H227" s="1"/>
      <c r="J227" s="1">
        <f t="shared" si="10"/>
        <v>1213.44</v>
      </c>
      <c r="K227" s="1">
        <f>IFERROR(VLOOKUP(A227,'Ending FY2016'!$A:$E,5,FALSE),"0")+H227</f>
        <v>1219.6900000000023</v>
      </c>
      <c r="L227" s="1">
        <f t="shared" si="11"/>
        <v>1213.44</v>
      </c>
      <c r="M227" t="s">
        <v>18</v>
      </c>
      <c r="N227" t="s">
        <v>56</v>
      </c>
      <c r="O227" t="s">
        <v>20</v>
      </c>
      <c r="P227" t="s">
        <v>21</v>
      </c>
      <c r="Q227" t="s">
        <v>22</v>
      </c>
      <c r="R227" t="s">
        <v>23</v>
      </c>
      <c r="S227" t="s">
        <v>23</v>
      </c>
      <c r="T227" s="1"/>
    </row>
    <row r="228" spans="1:20" x14ac:dyDescent="0.25">
      <c r="A228" t="str">
        <f t="shared" si="9"/>
        <v>S1002550013500</v>
      </c>
      <c r="B228" t="s">
        <v>15</v>
      </c>
      <c r="C228" t="s">
        <v>190</v>
      </c>
      <c r="D228" t="s">
        <v>31</v>
      </c>
      <c r="E228" s="1">
        <v>-288607.2</v>
      </c>
      <c r="F228" s="1">
        <v>-3376128.45</v>
      </c>
      <c r="G228" s="1">
        <v>0</v>
      </c>
      <c r="H228" s="1"/>
      <c r="J228" s="1">
        <f t="shared" si="10"/>
        <v>3664735.6500000004</v>
      </c>
      <c r="K228" s="1">
        <f>IFERROR(VLOOKUP(A228,'Ending FY2016'!$A:$E,5,FALSE),"0")+H228</f>
        <v>3664738.1100000003</v>
      </c>
      <c r="L228" s="1">
        <f t="shared" si="11"/>
        <v>3664735.6500000004</v>
      </c>
      <c r="M228" t="s">
        <v>18</v>
      </c>
      <c r="N228" t="s">
        <v>60</v>
      </c>
      <c r="O228" t="s">
        <v>20</v>
      </c>
      <c r="P228" t="s">
        <v>41</v>
      </c>
      <c r="Q228" t="s">
        <v>22</v>
      </c>
      <c r="R228" t="s">
        <v>23</v>
      </c>
      <c r="S228" t="s">
        <v>24</v>
      </c>
      <c r="T228" s="1"/>
    </row>
    <row r="229" spans="1:20" x14ac:dyDescent="0.25">
      <c r="A229" t="str">
        <f t="shared" si="9"/>
        <v>S1002550013600</v>
      </c>
      <c r="B229" t="s">
        <v>15</v>
      </c>
      <c r="C229" t="s">
        <v>190</v>
      </c>
      <c r="D229" t="s">
        <v>61</v>
      </c>
      <c r="E229" s="1">
        <v>21605.7</v>
      </c>
      <c r="F229" s="1">
        <v>0</v>
      </c>
      <c r="G229" s="1">
        <v>0</v>
      </c>
      <c r="H229" s="1"/>
      <c r="J229" s="1">
        <f t="shared" si="10"/>
        <v>-21605.7</v>
      </c>
      <c r="K229" s="1">
        <f>IFERROR(VLOOKUP(A229,'Ending FY2016'!$A:$E,5,FALSE),"0")+H229</f>
        <v>-21598.5</v>
      </c>
      <c r="L229" s="1">
        <f t="shared" si="11"/>
        <v>-21605.7</v>
      </c>
      <c r="M229" t="s">
        <v>18</v>
      </c>
      <c r="N229" t="s">
        <v>198</v>
      </c>
      <c r="O229" t="s">
        <v>20</v>
      </c>
      <c r="P229" t="s">
        <v>21</v>
      </c>
      <c r="Q229" t="s">
        <v>22</v>
      </c>
      <c r="R229" t="s">
        <v>23</v>
      </c>
      <c r="S229" t="s">
        <v>24</v>
      </c>
      <c r="T229" s="1"/>
    </row>
    <row r="230" spans="1:20" x14ac:dyDescent="0.25">
      <c r="A230" t="str">
        <f t="shared" si="9"/>
        <v>S1002550013800</v>
      </c>
      <c r="B230" t="s">
        <v>15</v>
      </c>
      <c r="C230" t="s">
        <v>190</v>
      </c>
      <c r="D230" t="s">
        <v>63</v>
      </c>
      <c r="E230" s="1">
        <v>0</v>
      </c>
      <c r="F230" s="1">
        <v>0</v>
      </c>
      <c r="G230" s="1">
        <v>0</v>
      </c>
      <c r="H230" s="1"/>
      <c r="J230" s="1">
        <f t="shared" si="10"/>
        <v>0</v>
      </c>
      <c r="K230" s="1">
        <f>IFERROR(VLOOKUP(A230,'Ending FY2016'!$A:$E,5,FALSE),"0")+H230</f>
        <v>4</v>
      </c>
      <c r="L230" s="1">
        <f t="shared" si="11"/>
        <v>0</v>
      </c>
      <c r="M230" t="s">
        <v>18</v>
      </c>
      <c r="N230" t="s">
        <v>26</v>
      </c>
      <c r="O230" t="s">
        <v>20</v>
      </c>
      <c r="P230" t="s">
        <v>41</v>
      </c>
      <c r="Q230" t="s">
        <v>22</v>
      </c>
      <c r="R230" t="s">
        <v>23</v>
      </c>
      <c r="S230" t="s">
        <v>24</v>
      </c>
      <c r="T230" s="1"/>
    </row>
    <row r="231" spans="1:20" x14ac:dyDescent="0.25">
      <c r="A231" t="str">
        <f t="shared" si="9"/>
        <v>S1002550014100</v>
      </c>
      <c r="B231" t="s">
        <v>15</v>
      </c>
      <c r="C231" t="s">
        <v>190</v>
      </c>
      <c r="D231" t="s">
        <v>64</v>
      </c>
      <c r="E231" s="1">
        <v>704986.35</v>
      </c>
      <c r="F231" s="1">
        <v>6625695.3200000003</v>
      </c>
      <c r="G231" s="1">
        <v>10499.28</v>
      </c>
      <c r="H231" s="1"/>
      <c r="J231" s="1">
        <f t="shared" si="10"/>
        <v>-7320182.3899999997</v>
      </c>
      <c r="K231" s="1">
        <f>IFERROR(VLOOKUP(A231,'Ending FY2016'!$A:$E,5,FALSE),"0")+H231</f>
        <v>-7325693.7300000051</v>
      </c>
      <c r="L231" s="1">
        <f t="shared" si="11"/>
        <v>-7325693.7300000051</v>
      </c>
      <c r="M231" t="s">
        <v>18</v>
      </c>
      <c r="N231" t="s">
        <v>199</v>
      </c>
      <c r="O231" t="s">
        <v>20</v>
      </c>
      <c r="P231" t="s">
        <v>41</v>
      </c>
      <c r="Q231" t="s">
        <v>22</v>
      </c>
      <c r="R231" t="s">
        <v>23</v>
      </c>
      <c r="S231" t="s">
        <v>66</v>
      </c>
      <c r="T231" s="1"/>
    </row>
    <row r="232" spans="1:20" x14ac:dyDescent="0.25">
      <c r="A232" t="str">
        <f t="shared" si="9"/>
        <v>S1002550014200</v>
      </c>
      <c r="B232" t="s">
        <v>15</v>
      </c>
      <c r="C232" t="s">
        <v>190</v>
      </c>
      <c r="D232" t="s">
        <v>67</v>
      </c>
      <c r="E232" s="1">
        <v>-0.31</v>
      </c>
      <c r="F232" s="1">
        <v>0</v>
      </c>
      <c r="G232" s="1">
        <v>0</v>
      </c>
      <c r="H232" s="1"/>
      <c r="J232" s="1">
        <f t="shared" si="10"/>
        <v>0.31</v>
      </c>
      <c r="K232" s="1">
        <f>IFERROR(VLOOKUP(A232,'Ending FY2016'!$A:$E,5,FALSE),"0")+H232</f>
        <v>-1</v>
      </c>
      <c r="L232" s="1">
        <f t="shared" si="11"/>
        <v>0.31</v>
      </c>
      <c r="M232" t="s">
        <v>18</v>
      </c>
      <c r="N232" t="s">
        <v>199</v>
      </c>
      <c r="O232" t="s">
        <v>20</v>
      </c>
      <c r="P232" t="s">
        <v>41</v>
      </c>
      <c r="Q232" t="s">
        <v>22</v>
      </c>
      <c r="R232" t="s">
        <v>23</v>
      </c>
      <c r="S232" t="s">
        <v>66</v>
      </c>
      <c r="T232" s="1"/>
    </row>
    <row r="233" spans="1:20" x14ac:dyDescent="0.25">
      <c r="A233" t="str">
        <f t="shared" si="9"/>
        <v>S1002550014500</v>
      </c>
      <c r="B233" t="s">
        <v>15</v>
      </c>
      <c r="C233" t="s">
        <v>190</v>
      </c>
      <c r="D233" t="s">
        <v>131</v>
      </c>
      <c r="E233" s="1">
        <v>0.38</v>
      </c>
      <c r="F233" s="1">
        <v>0</v>
      </c>
      <c r="G233" s="1">
        <v>0</v>
      </c>
      <c r="H233" s="1"/>
      <c r="J233" s="1">
        <f t="shared" si="10"/>
        <v>-0.38</v>
      </c>
      <c r="K233" s="1">
        <f>IFERROR(VLOOKUP(A233,'Ending FY2016'!$A:$E,5,FALSE),"0")+H233</f>
        <v>0</v>
      </c>
      <c r="L233" s="1">
        <f t="shared" si="11"/>
        <v>-0.38</v>
      </c>
      <c r="M233" t="s">
        <v>18</v>
      </c>
      <c r="N233" t="s">
        <v>199</v>
      </c>
      <c r="O233" t="s">
        <v>20</v>
      </c>
      <c r="P233" t="s">
        <v>41</v>
      </c>
      <c r="Q233" t="s">
        <v>22</v>
      </c>
      <c r="R233" t="s">
        <v>23</v>
      </c>
      <c r="S233" t="s">
        <v>66</v>
      </c>
      <c r="T233" s="1"/>
    </row>
    <row r="234" spans="1:20" x14ac:dyDescent="0.25">
      <c r="A234" t="str">
        <f t="shared" si="9"/>
        <v>S1002550014600</v>
      </c>
      <c r="B234" t="s">
        <v>15</v>
      </c>
      <c r="C234" t="s">
        <v>190</v>
      </c>
      <c r="D234" t="s">
        <v>200</v>
      </c>
      <c r="E234" s="1">
        <v>659276.35</v>
      </c>
      <c r="F234" s="1">
        <v>4689991.1499999994</v>
      </c>
      <c r="G234" s="1">
        <v>932557.3</v>
      </c>
      <c r="H234" s="1"/>
      <c r="I234" s="1">
        <f>-G234</f>
        <v>-932557.3</v>
      </c>
      <c r="J234" s="1">
        <f t="shared" si="10"/>
        <v>-4416710.1999999993</v>
      </c>
      <c r="K234" s="1">
        <f>IFERROR(VLOOKUP(A234,'Ending FY2016'!$A:$E,5,FALSE),"0")+H234</f>
        <v>-4416701.8000000007</v>
      </c>
      <c r="L234" s="1">
        <f t="shared" si="11"/>
        <v>-5349267.4999999991</v>
      </c>
      <c r="M234" t="s">
        <v>18</v>
      </c>
      <c r="N234" t="s">
        <v>104</v>
      </c>
      <c r="O234" t="s">
        <v>20</v>
      </c>
      <c r="P234" t="s">
        <v>41</v>
      </c>
      <c r="Q234" t="s">
        <v>22</v>
      </c>
      <c r="R234" t="s">
        <v>23</v>
      </c>
      <c r="S234" t="s">
        <v>66</v>
      </c>
      <c r="T234" s="1"/>
    </row>
    <row r="235" spans="1:20" x14ac:dyDescent="0.25">
      <c r="A235" t="str">
        <f t="shared" si="9"/>
        <v>S1002550017200</v>
      </c>
      <c r="B235" t="s">
        <v>15</v>
      </c>
      <c r="C235" t="s">
        <v>190</v>
      </c>
      <c r="D235" t="s">
        <v>201</v>
      </c>
      <c r="E235" s="1">
        <v>-1715</v>
      </c>
      <c r="F235" s="1">
        <v>0</v>
      </c>
      <c r="G235" s="1">
        <v>0</v>
      </c>
      <c r="H235" s="1"/>
      <c r="J235" s="1">
        <f t="shared" si="10"/>
        <v>1715</v>
      </c>
      <c r="K235" s="1">
        <f>IFERROR(VLOOKUP(A235,'Ending FY2016'!$A:$E,5,FALSE),"0")+H235</f>
        <v>1715</v>
      </c>
      <c r="L235" s="1">
        <f t="shared" si="11"/>
        <v>1715</v>
      </c>
      <c r="M235" t="s">
        <v>18</v>
      </c>
      <c r="N235" t="s">
        <v>202</v>
      </c>
      <c r="O235" t="s">
        <v>20</v>
      </c>
      <c r="P235" t="s">
        <v>41</v>
      </c>
      <c r="Q235" t="s">
        <v>22</v>
      </c>
      <c r="R235" t="s">
        <v>23</v>
      </c>
      <c r="S235" t="s">
        <v>24</v>
      </c>
      <c r="T235" s="1"/>
    </row>
    <row r="236" spans="1:20" x14ac:dyDescent="0.25">
      <c r="A236" t="str">
        <f t="shared" si="9"/>
        <v>S1002550017400</v>
      </c>
      <c r="B236" t="s">
        <v>15</v>
      </c>
      <c r="C236" t="s">
        <v>190</v>
      </c>
      <c r="D236" t="s">
        <v>203</v>
      </c>
      <c r="E236" s="1">
        <v>-823.66</v>
      </c>
      <c r="F236" s="1">
        <v>0</v>
      </c>
      <c r="G236" s="1">
        <v>0</v>
      </c>
      <c r="H236" s="1"/>
      <c r="J236" s="1">
        <f t="shared" si="10"/>
        <v>823.66</v>
      </c>
      <c r="K236" s="1">
        <f>IFERROR(VLOOKUP(A236,'Ending FY2016'!$A:$E,5,FALSE),"0")+H236</f>
        <v>825</v>
      </c>
      <c r="L236" s="1">
        <f t="shared" si="11"/>
        <v>823.66</v>
      </c>
      <c r="M236" t="s">
        <v>18</v>
      </c>
      <c r="N236" t="s">
        <v>204</v>
      </c>
      <c r="O236" t="s">
        <v>20</v>
      </c>
      <c r="P236" t="s">
        <v>41</v>
      </c>
      <c r="Q236" t="s">
        <v>22</v>
      </c>
      <c r="R236" t="s">
        <v>23</v>
      </c>
      <c r="S236" t="s">
        <v>24</v>
      </c>
      <c r="T236" s="1"/>
    </row>
    <row r="237" spans="1:20" x14ac:dyDescent="0.25">
      <c r="A237" t="str">
        <f t="shared" si="9"/>
        <v>S1002550022200</v>
      </c>
      <c r="B237" t="s">
        <v>15</v>
      </c>
      <c r="C237" t="s">
        <v>190</v>
      </c>
      <c r="D237" t="s">
        <v>181</v>
      </c>
      <c r="E237" s="1">
        <v>-63615.64</v>
      </c>
      <c r="F237" s="1">
        <v>0</v>
      </c>
      <c r="G237" s="1">
        <v>0</v>
      </c>
      <c r="H237" s="1"/>
      <c r="J237" s="1">
        <f t="shared" si="10"/>
        <v>63615.64</v>
      </c>
      <c r="K237" s="1">
        <f>IFERROR(VLOOKUP(A237,'Ending FY2016'!$A:$E,5,FALSE),"0")+H237</f>
        <v>63618.229999999981</v>
      </c>
      <c r="L237" s="1">
        <f t="shared" si="11"/>
        <v>63615.64</v>
      </c>
      <c r="M237" t="s">
        <v>70</v>
      </c>
      <c r="N237" t="s">
        <v>98</v>
      </c>
      <c r="O237" t="s">
        <v>20</v>
      </c>
      <c r="P237" t="s">
        <v>21</v>
      </c>
      <c r="Q237" t="s">
        <v>22</v>
      </c>
      <c r="R237" t="s">
        <v>79</v>
      </c>
      <c r="S237" t="s">
        <v>23</v>
      </c>
      <c r="T237" s="1"/>
    </row>
    <row r="238" spans="1:20" x14ac:dyDescent="0.25">
      <c r="A238" t="str">
        <f t="shared" si="9"/>
        <v>S1002550022800</v>
      </c>
      <c r="B238" t="s">
        <v>15</v>
      </c>
      <c r="C238" t="s">
        <v>190</v>
      </c>
      <c r="D238" t="s">
        <v>205</v>
      </c>
      <c r="E238" s="1">
        <v>-919376.82</v>
      </c>
      <c r="F238" s="1">
        <v>0</v>
      </c>
      <c r="G238" s="1">
        <v>0</v>
      </c>
      <c r="H238" s="1"/>
      <c r="J238" s="1">
        <f t="shared" si="10"/>
        <v>919376.82</v>
      </c>
      <c r="K238" s="1">
        <f>IFERROR(VLOOKUP(A238,'Ending FY2016'!$A:$E,5,FALSE),"0")+H238</f>
        <v>919384.55</v>
      </c>
      <c r="L238" s="1">
        <f t="shared" si="11"/>
        <v>919376.82</v>
      </c>
      <c r="M238" t="s">
        <v>70</v>
      </c>
      <c r="N238" t="s">
        <v>173</v>
      </c>
      <c r="O238" t="s">
        <v>20</v>
      </c>
      <c r="P238" t="s">
        <v>21</v>
      </c>
      <c r="Q238" t="s">
        <v>22</v>
      </c>
      <c r="R238" t="s">
        <v>79</v>
      </c>
      <c r="S238" t="s">
        <v>23</v>
      </c>
      <c r="T238" s="1"/>
    </row>
    <row r="239" spans="1:20" x14ac:dyDescent="0.25">
      <c r="A239" t="str">
        <f t="shared" si="9"/>
        <v>S1002550023200</v>
      </c>
      <c r="B239" t="s">
        <v>15</v>
      </c>
      <c r="C239" t="s">
        <v>190</v>
      </c>
      <c r="D239" t="s">
        <v>69</v>
      </c>
      <c r="E239" s="1">
        <v>829087.55</v>
      </c>
      <c r="F239" s="1">
        <v>55346.82</v>
      </c>
      <c r="G239" s="1">
        <v>55346.82</v>
      </c>
      <c r="H239" s="1"/>
      <c r="J239" s="1">
        <f t="shared" si="10"/>
        <v>-829087.55</v>
      </c>
      <c r="K239" s="1">
        <f>IFERROR(VLOOKUP(A239,'Ending FY2016'!$A:$E,5,FALSE),"0")+H239</f>
        <v>-829088.72000000102</v>
      </c>
      <c r="L239" s="1">
        <f t="shared" si="11"/>
        <v>-829087.55</v>
      </c>
      <c r="M239" t="s">
        <v>70</v>
      </c>
      <c r="N239" t="s">
        <v>85</v>
      </c>
      <c r="O239" t="s">
        <v>20</v>
      </c>
      <c r="P239" t="s">
        <v>41</v>
      </c>
      <c r="Q239" t="s">
        <v>22</v>
      </c>
      <c r="R239" t="s">
        <v>79</v>
      </c>
      <c r="S239" t="s">
        <v>23</v>
      </c>
      <c r="T239" s="1"/>
    </row>
    <row r="240" spans="1:20" x14ac:dyDescent="0.25">
      <c r="A240" t="str">
        <f t="shared" si="9"/>
        <v>S1002550024100</v>
      </c>
      <c r="B240" t="s">
        <v>15</v>
      </c>
      <c r="C240" t="s">
        <v>190</v>
      </c>
      <c r="D240" t="s">
        <v>74</v>
      </c>
      <c r="E240" s="1">
        <v>2394973.58</v>
      </c>
      <c r="F240" s="1">
        <v>3248026.61</v>
      </c>
      <c r="G240" s="1">
        <v>445.24</v>
      </c>
      <c r="H240" s="1"/>
      <c r="J240" s="1">
        <f t="shared" si="10"/>
        <v>-5642554.9499999993</v>
      </c>
      <c r="K240" s="1">
        <f>IFERROR(VLOOKUP(A240,'Ending FY2016'!$A:$E,5,FALSE),"0")+H240</f>
        <v>-5642559.4900000188</v>
      </c>
      <c r="L240" s="1">
        <f t="shared" si="11"/>
        <v>-5642554.9499999993</v>
      </c>
      <c r="M240" t="s">
        <v>70</v>
      </c>
      <c r="N240" t="s">
        <v>65</v>
      </c>
      <c r="O240" t="s">
        <v>20</v>
      </c>
      <c r="P240" t="s">
        <v>41</v>
      </c>
      <c r="Q240" t="s">
        <v>22</v>
      </c>
      <c r="R240" t="s">
        <v>79</v>
      </c>
      <c r="S240" t="s">
        <v>66</v>
      </c>
      <c r="T240" s="1"/>
    </row>
    <row r="241" spans="1:20" x14ac:dyDescent="0.25">
      <c r="A241" t="str">
        <f t="shared" si="9"/>
        <v>S7632550026200</v>
      </c>
      <c r="B241" t="s">
        <v>206</v>
      </c>
      <c r="C241" t="s">
        <v>190</v>
      </c>
      <c r="D241" t="s">
        <v>207</v>
      </c>
      <c r="E241" s="1">
        <v>-152973.49</v>
      </c>
      <c r="F241" s="1">
        <v>0</v>
      </c>
      <c r="G241" s="1">
        <v>0</v>
      </c>
      <c r="H241" s="1"/>
      <c r="J241" s="1">
        <f t="shared" si="10"/>
        <v>152973.49</v>
      </c>
      <c r="K241" s="1">
        <f>IFERROR(VLOOKUP(A241,'Ending FY2016'!$A:$E,5,FALSE),"0")+H241</f>
        <v>162902.92000000179</v>
      </c>
      <c r="L241" s="1">
        <f t="shared" si="11"/>
        <v>162902.92000000179</v>
      </c>
      <c r="M241" t="s">
        <v>70</v>
      </c>
      <c r="N241" t="s">
        <v>23</v>
      </c>
      <c r="O241" t="s">
        <v>135</v>
      </c>
      <c r="P241" t="s">
        <v>41</v>
      </c>
      <c r="Q241" t="s">
        <v>22</v>
      </c>
      <c r="R241" t="s">
        <v>79</v>
      </c>
      <c r="S241" t="s">
        <v>24</v>
      </c>
      <c r="T241" s="1"/>
    </row>
    <row r="242" spans="1:20" x14ac:dyDescent="0.25">
      <c r="A242" t="str">
        <f t="shared" si="9"/>
        <v>S1002550034300</v>
      </c>
      <c r="B242" t="s">
        <v>15</v>
      </c>
      <c r="C242" t="s">
        <v>190</v>
      </c>
      <c r="D242" t="s">
        <v>83</v>
      </c>
      <c r="E242" s="1">
        <v>0</v>
      </c>
      <c r="F242" s="1">
        <v>20880</v>
      </c>
      <c r="G242" s="1">
        <v>0</v>
      </c>
      <c r="H242" s="1"/>
      <c r="J242" s="1">
        <f t="shared" si="10"/>
        <v>-20880</v>
      </c>
      <c r="K242" s="1">
        <f>IFERROR(VLOOKUP(A242,'Ending FY2016'!$A:$E,5,FALSE),"0")+H242</f>
        <v>-20883</v>
      </c>
      <c r="L242" s="1">
        <f t="shared" si="11"/>
        <v>-20880</v>
      </c>
      <c r="M242" t="s">
        <v>36</v>
      </c>
      <c r="N242" t="s">
        <v>208</v>
      </c>
      <c r="O242" t="s">
        <v>20</v>
      </c>
      <c r="P242" t="s">
        <v>41</v>
      </c>
      <c r="Q242" t="s">
        <v>22</v>
      </c>
      <c r="R242" t="s">
        <v>79</v>
      </c>
      <c r="S242" t="s">
        <v>66</v>
      </c>
      <c r="T242" s="1"/>
    </row>
    <row r="243" spans="1:20" x14ac:dyDescent="0.25">
      <c r="A243" t="str">
        <f t="shared" si="9"/>
        <v>S1002550034400</v>
      </c>
      <c r="B243" t="s">
        <v>15</v>
      </c>
      <c r="C243" t="s">
        <v>190</v>
      </c>
      <c r="D243" t="s">
        <v>209</v>
      </c>
      <c r="E243" s="1">
        <v>224682.25</v>
      </c>
      <c r="F243" s="1">
        <v>759140.28999999992</v>
      </c>
      <c r="G243" s="1">
        <v>0</v>
      </c>
      <c r="H243" s="1"/>
      <c r="J243" s="1">
        <f t="shared" si="10"/>
        <v>-983822.53999999992</v>
      </c>
      <c r="K243" s="1">
        <f>IFERROR(VLOOKUP(A243,'Ending FY2016'!$A:$E,5,FALSE),"0")+H243</f>
        <v>-983828.78000000119</v>
      </c>
      <c r="L243" s="1">
        <f t="shared" si="11"/>
        <v>-983822.53999999992</v>
      </c>
      <c r="M243" t="s">
        <v>36</v>
      </c>
      <c r="N243" t="s">
        <v>210</v>
      </c>
      <c r="O243" t="s">
        <v>20</v>
      </c>
      <c r="P243" t="s">
        <v>41</v>
      </c>
      <c r="Q243" t="s">
        <v>22</v>
      </c>
      <c r="R243" t="s">
        <v>21</v>
      </c>
      <c r="S243" t="s">
        <v>66</v>
      </c>
      <c r="T243" s="1"/>
    </row>
    <row r="244" spans="1:20" x14ac:dyDescent="0.25">
      <c r="A244" t="str">
        <f t="shared" si="9"/>
        <v>S1002550090800</v>
      </c>
      <c r="B244" t="s">
        <v>15</v>
      </c>
      <c r="C244" t="s">
        <v>190</v>
      </c>
      <c r="D244" t="s">
        <v>211</v>
      </c>
      <c r="E244" s="1">
        <v>0</v>
      </c>
      <c r="F244" s="1">
        <v>0</v>
      </c>
      <c r="G244" s="1">
        <v>0</v>
      </c>
      <c r="H244" s="1"/>
      <c r="J244" s="1">
        <f t="shared" si="10"/>
        <v>0</v>
      </c>
      <c r="K244" s="1">
        <f>IFERROR(VLOOKUP(A244,'Ending FY2016'!$A:$E,5,FALSE),"0")+H244</f>
        <v>0</v>
      </c>
      <c r="L244" s="1">
        <f t="shared" si="11"/>
        <v>0</v>
      </c>
      <c r="M244" t="s">
        <v>24</v>
      </c>
      <c r="N244" t="s">
        <v>24</v>
      </c>
      <c r="O244" t="s">
        <v>107</v>
      </c>
      <c r="P244" t="s">
        <v>41</v>
      </c>
      <c r="Q244" t="s">
        <v>22</v>
      </c>
      <c r="R244" t="s">
        <v>23</v>
      </c>
      <c r="S244" t="s">
        <v>24</v>
      </c>
      <c r="T244" s="1"/>
    </row>
    <row r="245" spans="1:20" x14ac:dyDescent="0.25">
      <c r="A245" t="str">
        <f t="shared" si="9"/>
        <v>S1002550096500</v>
      </c>
      <c r="B245" t="s">
        <v>15</v>
      </c>
      <c r="C245" t="s">
        <v>190</v>
      </c>
      <c r="D245" t="s">
        <v>112</v>
      </c>
      <c r="E245" s="1">
        <v>0</v>
      </c>
      <c r="F245" s="1">
        <v>0</v>
      </c>
      <c r="G245" s="1">
        <v>0</v>
      </c>
      <c r="H245" s="1"/>
      <c r="J245" s="1">
        <f t="shared" si="10"/>
        <v>0</v>
      </c>
      <c r="K245" s="1">
        <f>IFERROR(VLOOKUP(A245,'Ending FY2016'!$A:$E,5,FALSE),"0")+H245</f>
        <v>0</v>
      </c>
      <c r="L245" s="1">
        <f t="shared" si="11"/>
        <v>0</v>
      </c>
      <c r="M245" t="s">
        <v>24</v>
      </c>
      <c r="N245" t="s">
        <v>24</v>
      </c>
      <c r="O245" t="s">
        <v>109</v>
      </c>
      <c r="P245" t="s">
        <v>41</v>
      </c>
      <c r="Q245" t="s">
        <v>22</v>
      </c>
      <c r="R245" t="s">
        <v>23</v>
      </c>
      <c r="S245" t="s">
        <v>24</v>
      </c>
      <c r="T245" s="1"/>
    </row>
    <row r="246" spans="1:20" x14ac:dyDescent="0.25">
      <c r="A246" t="str">
        <f t="shared" si="9"/>
        <v>S1002550096700</v>
      </c>
      <c r="B246" t="s">
        <v>15</v>
      </c>
      <c r="C246" t="s">
        <v>190</v>
      </c>
      <c r="D246" t="s">
        <v>113</v>
      </c>
      <c r="E246" s="1">
        <v>0</v>
      </c>
      <c r="F246" s="1">
        <v>-8723.25</v>
      </c>
      <c r="G246" s="1">
        <v>0</v>
      </c>
      <c r="H246" s="1"/>
      <c r="J246" s="1">
        <f t="shared" si="10"/>
        <v>8723.25</v>
      </c>
      <c r="K246" s="1">
        <f>IFERROR(VLOOKUP(A246,'Ending FY2016'!$A:$E,5,FALSE),"0")+H246</f>
        <v>536.34</v>
      </c>
      <c r="L246" s="1">
        <f t="shared" si="11"/>
        <v>536.34</v>
      </c>
      <c r="M246" t="s">
        <v>24</v>
      </c>
      <c r="N246" t="s">
        <v>24</v>
      </c>
      <c r="O246" t="s">
        <v>109</v>
      </c>
      <c r="P246" t="s">
        <v>41</v>
      </c>
      <c r="Q246" t="s">
        <v>22</v>
      </c>
      <c r="R246" t="s">
        <v>23</v>
      </c>
      <c r="S246" t="s">
        <v>24</v>
      </c>
      <c r="T246" s="1"/>
    </row>
    <row r="247" spans="1:20" x14ac:dyDescent="0.25">
      <c r="A247" t="str">
        <f t="shared" si="9"/>
        <v>S1002550097100</v>
      </c>
      <c r="B247" t="s">
        <v>15</v>
      </c>
      <c r="C247" t="s">
        <v>190</v>
      </c>
      <c r="D247" t="s">
        <v>120</v>
      </c>
      <c r="E247" s="1">
        <v>0</v>
      </c>
      <c r="F247" s="1">
        <v>0</v>
      </c>
      <c r="G247" s="1">
        <v>0</v>
      </c>
      <c r="H247" s="1"/>
      <c r="J247" s="1">
        <f t="shared" si="10"/>
        <v>0</v>
      </c>
      <c r="K247" s="1">
        <f>IFERROR(VLOOKUP(A247,'Ending FY2016'!$A:$E,5,FALSE),"0")+H247</f>
        <v>0</v>
      </c>
      <c r="L247" s="1">
        <f t="shared" si="11"/>
        <v>0</v>
      </c>
      <c r="M247" t="s">
        <v>24</v>
      </c>
      <c r="N247" t="s">
        <v>24</v>
      </c>
      <c r="O247" t="s">
        <v>109</v>
      </c>
      <c r="P247" t="s">
        <v>41</v>
      </c>
      <c r="Q247" t="s">
        <v>22</v>
      </c>
      <c r="R247" t="s">
        <v>23</v>
      </c>
      <c r="S247" t="s">
        <v>24</v>
      </c>
      <c r="T247" s="1"/>
    </row>
    <row r="248" spans="1:20" x14ac:dyDescent="0.25">
      <c r="A248" t="str">
        <f t="shared" si="9"/>
        <v>S1002550097101</v>
      </c>
      <c r="B248" t="s">
        <v>15</v>
      </c>
      <c r="C248" t="s">
        <v>190</v>
      </c>
      <c r="D248" t="s">
        <v>121</v>
      </c>
      <c r="E248" s="1">
        <v>0</v>
      </c>
      <c r="F248" s="1">
        <v>0</v>
      </c>
      <c r="G248" s="1">
        <v>0</v>
      </c>
      <c r="H248" s="1"/>
      <c r="J248" s="1">
        <f t="shared" si="10"/>
        <v>0</v>
      </c>
      <c r="K248" s="1">
        <f>IFERROR(VLOOKUP(A248,'Ending FY2016'!$A:$E,5,FALSE),"0")+H248</f>
        <v>0</v>
      </c>
      <c r="L248" s="1">
        <f t="shared" si="11"/>
        <v>0</v>
      </c>
      <c r="M248" t="s">
        <v>24</v>
      </c>
      <c r="N248" t="s">
        <v>24</v>
      </c>
      <c r="O248" t="s">
        <v>109</v>
      </c>
      <c r="P248" t="s">
        <v>41</v>
      </c>
      <c r="Q248" t="s">
        <v>22</v>
      </c>
      <c r="R248" t="s">
        <v>23</v>
      </c>
      <c r="S248" t="s">
        <v>24</v>
      </c>
      <c r="T248" s="1"/>
    </row>
    <row r="249" spans="1:20" x14ac:dyDescent="0.25">
      <c r="A249" t="str">
        <f t="shared" si="9"/>
        <v>S1002550099100</v>
      </c>
      <c r="B249" t="s">
        <v>15</v>
      </c>
      <c r="C249" t="s">
        <v>190</v>
      </c>
      <c r="D249" t="s">
        <v>124</v>
      </c>
      <c r="E249" s="1">
        <v>0</v>
      </c>
      <c r="F249" s="1">
        <v>9976.5499999999993</v>
      </c>
      <c r="G249" s="1">
        <v>0</v>
      </c>
      <c r="H249" s="1"/>
      <c r="J249" s="1">
        <f t="shared" si="10"/>
        <v>-9976.5499999999993</v>
      </c>
      <c r="K249" s="1">
        <f>IFERROR(VLOOKUP(A249,'Ending FY2016'!$A:$E,5,FALSE),"0")+H249</f>
        <v>0</v>
      </c>
      <c r="L249" s="1">
        <f t="shared" si="11"/>
        <v>0</v>
      </c>
      <c r="M249" t="s">
        <v>24</v>
      </c>
      <c r="N249" t="s">
        <v>24</v>
      </c>
      <c r="O249" t="s">
        <v>109</v>
      </c>
      <c r="P249" t="s">
        <v>41</v>
      </c>
      <c r="Q249" t="s">
        <v>22</v>
      </c>
      <c r="R249" t="s">
        <v>23</v>
      </c>
      <c r="S249" t="s">
        <v>24</v>
      </c>
      <c r="T249" s="1"/>
    </row>
    <row r="250" spans="1:20" x14ac:dyDescent="0.25">
      <c r="A250" t="str">
        <f t="shared" si="9"/>
        <v>S1002550099300</v>
      </c>
      <c r="B250" t="s">
        <v>15</v>
      </c>
      <c r="C250" t="s">
        <v>190</v>
      </c>
      <c r="D250" t="s">
        <v>125</v>
      </c>
      <c r="E250" s="1">
        <v>-20</v>
      </c>
      <c r="F250" s="1">
        <v>-14791.929999999998</v>
      </c>
      <c r="G250" s="1">
        <v>0</v>
      </c>
      <c r="H250" s="1"/>
      <c r="J250" s="1">
        <f t="shared" si="10"/>
        <v>14811.929999999998</v>
      </c>
      <c r="K250" s="1">
        <f>IFERROR(VLOOKUP(A250,'Ending FY2016'!$A:$E,5,FALSE),"0")+H250</f>
        <v>17090.919999999998</v>
      </c>
      <c r="L250" s="1">
        <f t="shared" si="11"/>
        <v>17090.919999999998</v>
      </c>
      <c r="M250" t="s">
        <v>24</v>
      </c>
      <c r="N250" t="s">
        <v>24</v>
      </c>
      <c r="O250" t="s">
        <v>107</v>
      </c>
      <c r="P250" t="s">
        <v>41</v>
      </c>
      <c r="Q250" t="s">
        <v>22</v>
      </c>
      <c r="R250" t="s">
        <v>23</v>
      </c>
      <c r="S250" t="s">
        <v>24</v>
      </c>
      <c r="T250" s="1"/>
    </row>
    <row r="251" spans="1:20" x14ac:dyDescent="0.25">
      <c r="A251" t="str">
        <f t="shared" si="9"/>
        <v>S1002550099600</v>
      </c>
      <c r="B251" t="s">
        <v>15</v>
      </c>
      <c r="C251" t="s">
        <v>190</v>
      </c>
      <c r="D251" t="s">
        <v>212</v>
      </c>
      <c r="E251" s="1">
        <v>0</v>
      </c>
      <c r="F251" s="1">
        <v>0</v>
      </c>
      <c r="G251" s="1">
        <v>0</v>
      </c>
      <c r="H251" s="1"/>
      <c r="J251" s="1">
        <f t="shared" si="10"/>
        <v>0</v>
      </c>
      <c r="K251" s="1">
        <f>IFERROR(VLOOKUP(A251,'Ending FY2016'!$A:$E,5,FALSE),"0")+H251</f>
        <v>0</v>
      </c>
      <c r="L251" s="1">
        <f t="shared" si="11"/>
        <v>0</v>
      </c>
      <c r="M251" t="s">
        <v>24</v>
      </c>
      <c r="N251" t="s">
        <v>24</v>
      </c>
      <c r="O251" t="s">
        <v>109</v>
      </c>
      <c r="P251" t="s">
        <v>41</v>
      </c>
      <c r="Q251" t="s">
        <v>22</v>
      </c>
      <c r="R251" t="s">
        <v>23</v>
      </c>
      <c r="S251" t="s">
        <v>24</v>
      </c>
      <c r="T251" s="1"/>
    </row>
    <row r="252" spans="1:20" x14ac:dyDescent="0.25">
      <c r="A252" t="str">
        <f t="shared" si="9"/>
        <v>S1002550099800</v>
      </c>
      <c r="B252" t="s">
        <v>15</v>
      </c>
      <c r="C252" t="s">
        <v>190</v>
      </c>
      <c r="D252" t="s">
        <v>144</v>
      </c>
      <c r="E252" s="1">
        <v>52865.85</v>
      </c>
      <c r="F252" s="1">
        <v>-405.95</v>
      </c>
      <c r="G252" s="1">
        <v>0</v>
      </c>
      <c r="H252" s="1"/>
      <c r="J252" s="1">
        <f t="shared" si="10"/>
        <v>-52459.9</v>
      </c>
      <c r="K252" s="1">
        <f>IFERROR(VLOOKUP(A252,'Ending FY2016'!$A:$E,5,FALSE),"0")+H252</f>
        <v>405.95</v>
      </c>
      <c r="L252" s="1">
        <f t="shared" si="11"/>
        <v>405.95</v>
      </c>
      <c r="M252" t="s">
        <v>24</v>
      </c>
      <c r="N252" t="s">
        <v>24</v>
      </c>
      <c r="O252" t="s">
        <v>109</v>
      </c>
      <c r="P252" t="s">
        <v>41</v>
      </c>
      <c r="Q252" t="s">
        <v>22</v>
      </c>
      <c r="R252" t="s">
        <v>23</v>
      </c>
      <c r="S252" t="s">
        <v>24</v>
      </c>
      <c r="T252" s="1"/>
    </row>
    <row r="253" spans="1:20" x14ac:dyDescent="0.25">
      <c r="A253" t="str">
        <f t="shared" si="9"/>
        <v>S1002550099802</v>
      </c>
      <c r="B253" t="s">
        <v>15</v>
      </c>
      <c r="C253" t="s">
        <v>190</v>
      </c>
      <c r="D253" t="s">
        <v>213</v>
      </c>
      <c r="E253" s="1">
        <v>0</v>
      </c>
      <c r="F253" s="1">
        <v>0</v>
      </c>
      <c r="G253" s="1">
        <v>0</v>
      </c>
      <c r="H253" s="1"/>
      <c r="J253" s="1">
        <f t="shared" si="10"/>
        <v>0</v>
      </c>
      <c r="K253" s="1">
        <f>IFERROR(VLOOKUP(A253,'Ending FY2016'!$A:$E,5,FALSE),"0")+H253</f>
        <v>0</v>
      </c>
      <c r="L253" s="1">
        <f t="shared" si="11"/>
        <v>0</v>
      </c>
      <c r="M253" t="s">
        <v>24</v>
      </c>
      <c r="N253" t="s">
        <v>24</v>
      </c>
      <c r="O253" t="s">
        <v>109</v>
      </c>
      <c r="P253" t="s">
        <v>41</v>
      </c>
      <c r="Q253" t="s">
        <v>22</v>
      </c>
      <c r="R253" t="s">
        <v>23</v>
      </c>
      <c r="S253" t="s">
        <v>24</v>
      </c>
      <c r="T253" s="1"/>
    </row>
    <row r="254" spans="1:20" x14ac:dyDescent="0.25">
      <c r="A254" t="str">
        <f t="shared" si="9"/>
        <v>S1002550099900</v>
      </c>
      <c r="B254" t="s">
        <v>15</v>
      </c>
      <c r="C254" t="s">
        <v>190</v>
      </c>
      <c r="D254" t="s">
        <v>127</v>
      </c>
      <c r="E254" s="1">
        <v>-600</v>
      </c>
      <c r="F254" s="1">
        <v>-20</v>
      </c>
      <c r="G254" s="1">
        <v>0</v>
      </c>
      <c r="H254" s="1"/>
      <c r="J254" s="1">
        <f t="shared" si="10"/>
        <v>620</v>
      </c>
      <c r="K254" s="1">
        <f>IFERROR(VLOOKUP(A254,'Ending FY2016'!$A:$E,5,FALSE),"0")+H254</f>
        <v>598</v>
      </c>
      <c r="L254" s="1">
        <f t="shared" si="11"/>
        <v>598</v>
      </c>
      <c r="M254" t="s">
        <v>24</v>
      </c>
      <c r="N254" t="s">
        <v>24</v>
      </c>
      <c r="O254" t="s">
        <v>107</v>
      </c>
      <c r="P254" t="s">
        <v>41</v>
      </c>
      <c r="Q254" t="s">
        <v>22</v>
      </c>
      <c r="R254" t="s">
        <v>23</v>
      </c>
      <c r="S254" t="s">
        <v>24</v>
      </c>
      <c r="T254" s="1"/>
    </row>
    <row r="255" spans="1:20" x14ac:dyDescent="0.25">
      <c r="A255" t="str">
        <f t="shared" si="9"/>
        <v>S1002850012100</v>
      </c>
      <c r="B255" t="s">
        <v>15</v>
      </c>
      <c r="C255" t="s">
        <v>214</v>
      </c>
      <c r="D255" t="s">
        <v>51</v>
      </c>
      <c r="E255" s="1">
        <v>-673515022.14999998</v>
      </c>
      <c r="F255" s="1">
        <v>615244.73</v>
      </c>
      <c r="G255" s="1">
        <v>0</v>
      </c>
      <c r="H255" s="1">
        <v>12968.39</v>
      </c>
      <c r="J255" s="1">
        <f t="shared" si="10"/>
        <v>672912745.80999994</v>
      </c>
      <c r="K255" s="1">
        <f>IFERROR(VLOOKUP(A255,'Ending FY2016'!$A:$E,5,FALSE),"0")+H255</f>
        <v>673488459.06000006</v>
      </c>
      <c r="L255" s="1">
        <f t="shared" si="11"/>
        <v>673488459.06000006</v>
      </c>
      <c r="M255" t="s">
        <v>18</v>
      </c>
      <c r="N255" t="s">
        <v>26</v>
      </c>
      <c r="O255" t="s">
        <v>20</v>
      </c>
      <c r="P255" t="s">
        <v>41</v>
      </c>
      <c r="Q255" t="s">
        <v>22</v>
      </c>
      <c r="R255" t="s">
        <v>23</v>
      </c>
      <c r="S255" t="s">
        <v>24</v>
      </c>
      <c r="T255" s="1"/>
    </row>
    <row r="256" spans="1:20" x14ac:dyDescent="0.25">
      <c r="A256" t="str">
        <f t="shared" si="9"/>
        <v>S1002850012400</v>
      </c>
      <c r="B256" t="s">
        <v>15</v>
      </c>
      <c r="C256" t="s">
        <v>214</v>
      </c>
      <c r="D256" t="s">
        <v>160</v>
      </c>
      <c r="E256" s="1">
        <v>-47131388.200000003</v>
      </c>
      <c r="F256" s="1">
        <v>0</v>
      </c>
      <c r="G256" s="1">
        <v>0</v>
      </c>
      <c r="H256" s="1"/>
      <c r="J256" s="1">
        <f t="shared" si="10"/>
        <v>47131388.200000003</v>
      </c>
      <c r="K256" s="1">
        <f>IFERROR(VLOOKUP(A256,'Ending FY2016'!$A:$E,5,FALSE),"0")+H256</f>
        <v>47131389.950000003</v>
      </c>
      <c r="L256" s="1">
        <f t="shared" si="11"/>
        <v>47131388.200000003</v>
      </c>
      <c r="M256" t="s">
        <v>18</v>
      </c>
      <c r="N256" t="s">
        <v>215</v>
      </c>
      <c r="O256" t="s">
        <v>20</v>
      </c>
      <c r="P256" t="s">
        <v>23</v>
      </c>
      <c r="Q256" t="s">
        <v>22</v>
      </c>
      <c r="R256" t="s">
        <v>23</v>
      </c>
      <c r="S256" t="s">
        <v>24</v>
      </c>
      <c r="T256" s="1"/>
    </row>
    <row r="257" spans="1:20" x14ac:dyDescent="0.25">
      <c r="A257" t="str">
        <f t="shared" si="9"/>
        <v>S1002850012700</v>
      </c>
      <c r="B257" t="s">
        <v>15</v>
      </c>
      <c r="C257" t="s">
        <v>214</v>
      </c>
      <c r="D257" t="s">
        <v>177</v>
      </c>
      <c r="E257" s="1">
        <v>0</v>
      </c>
      <c r="F257" s="1">
        <v>0</v>
      </c>
      <c r="G257" s="1">
        <v>0</v>
      </c>
      <c r="H257" s="1"/>
      <c r="J257" s="1">
        <f t="shared" si="10"/>
        <v>0</v>
      </c>
      <c r="K257" s="1">
        <f>IFERROR(VLOOKUP(A257,'Ending FY2016'!$A:$E,5,FALSE),"0")+H257</f>
        <v>-1</v>
      </c>
      <c r="L257" s="1">
        <f t="shared" si="11"/>
        <v>0</v>
      </c>
      <c r="M257" t="s">
        <v>18</v>
      </c>
      <c r="N257" t="s">
        <v>216</v>
      </c>
      <c r="O257" t="s">
        <v>20</v>
      </c>
      <c r="P257" t="s">
        <v>41</v>
      </c>
      <c r="Q257" t="s">
        <v>22</v>
      </c>
      <c r="R257" t="s">
        <v>23</v>
      </c>
      <c r="S257" t="s">
        <v>23</v>
      </c>
      <c r="T257" s="1"/>
    </row>
    <row r="258" spans="1:20" x14ac:dyDescent="0.25">
      <c r="A258" t="str">
        <f t="shared" si="9"/>
        <v>S1002850013000</v>
      </c>
      <c r="B258" t="s">
        <v>15</v>
      </c>
      <c r="C258" t="s">
        <v>214</v>
      </c>
      <c r="D258" t="s">
        <v>196</v>
      </c>
      <c r="E258" s="1">
        <v>-10372660.720000001</v>
      </c>
      <c r="F258" s="1">
        <v>0</v>
      </c>
      <c r="G258" s="1">
        <v>0</v>
      </c>
      <c r="H258" s="1"/>
      <c r="J258" s="1">
        <f t="shared" si="10"/>
        <v>10372660.720000001</v>
      </c>
      <c r="K258" s="1">
        <f>IFERROR(VLOOKUP(A258,'Ending FY2016'!$A:$E,5,FALSE),"0")+H258</f>
        <v>10372671.080000002</v>
      </c>
      <c r="L258" s="1">
        <f t="shared" si="11"/>
        <v>10372671.080000002</v>
      </c>
      <c r="M258" t="s">
        <v>18</v>
      </c>
      <c r="N258" t="s">
        <v>58</v>
      </c>
      <c r="O258" t="s">
        <v>20</v>
      </c>
      <c r="P258" t="s">
        <v>41</v>
      </c>
      <c r="Q258" t="s">
        <v>22</v>
      </c>
      <c r="R258" t="s">
        <v>23</v>
      </c>
      <c r="S258" t="s">
        <v>24</v>
      </c>
      <c r="T258" s="1"/>
    </row>
    <row r="259" spans="1:20" x14ac:dyDescent="0.25">
      <c r="A259" t="str">
        <f t="shared" si="9"/>
        <v>S1002850015300</v>
      </c>
      <c r="B259" t="s">
        <v>15</v>
      </c>
      <c r="C259" t="s">
        <v>214</v>
      </c>
      <c r="D259" t="s">
        <v>217</v>
      </c>
      <c r="E259" s="1">
        <v>-253375106.06999999</v>
      </c>
      <c r="F259" s="1">
        <v>399136.08</v>
      </c>
      <c r="G259" s="1">
        <v>0</v>
      </c>
      <c r="H259" s="1">
        <v>30059.759999999991</v>
      </c>
      <c r="J259" s="1">
        <f t="shared" si="10"/>
        <v>253006029.74999997</v>
      </c>
      <c r="K259" s="1">
        <f>IFERROR(VLOOKUP(A259,'Ending FY2016'!$A:$E,5,FALSE),"0")+H259</f>
        <v>253301541.62999988</v>
      </c>
      <c r="L259" s="1">
        <f t="shared" si="11"/>
        <v>253301541.62999988</v>
      </c>
      <c r="M259" t="s">
        <v>18</v>
      </c>
      <c r="N259" t="s">
        <v>192</v>
      </c>
      <c r="O259" t="s">
        <v>20</v>
      </c>
      <c r="P259" t="s">
        <v>41</v>
      </c>
      <c r="Q259" t="s">
        <v>22</v>
      </c>
      <c r="R259" t="s">
        <v>23</v>
      </c>
      <c r="S259" t="s">
        <v>24</v>
      </c>
      <c r="T259" s="1"/>
    </row>
    <row r="260" spans="1:20" x14ac:dyDescent="0.25">
      <c r="A260" t="str">
        <f t="shared" ref="A260:A323" si="12">B260&amp;C260&amp;D260</f>
        <v>S1002850015400</v>
      </c>
      <c r="B260" t="s">
        <v>15</v>
      </c>
      <c r="C260" t="s">
        <v>214</v>
      </c>
      <c r="D260" t="s">
        <v>165</v>
      </c>
      <c r="E260" s="1">
        <v>-204936803.93000001</v>
      </c>
      <c r="F260" s="1">
        <v>273084.28000000003</v>
      </c>
      <c r="G260" s="1">
        <v>0</v>
      </c>
      <c r="H260" s="1">
        <v>24850.48</v>
      </c>
      <c r="J260" s="1">
        <f t="shared" ref="J260:J323" si="13">-E260-F260+G260+H260</f>
        <v>204688570.13</v>
      </c>
      <c r="K260" s="1">
        <f>IFERROR(VLOOKUP(A260,'Ending FY2016'!$A:$E,5,FALSE),"0")+H260</f>
        <v>204929799.73999998</v>
      </c>
      <c r="L260" s="1">
        <f t="shared" ref="L260:L323" si="14">IF(J260-K260&lt;-10,K260+I260,IF(J260-K260&gt;10,K260+I260,J260+I260))</f>
        <v>204929799.73999998</v>
      </c>
      <c r="M260" t="s">
        <v>18</v>
      </c>
      <c r="N260" t="s">
        <v>65</v>
      </c>
      <c r="O260" t="s">
        <v>20</v>
      </c>
      <c r="P260" t="s">
        <v>41</v>
      </c>
      <c r="Q260" t="s">
        <v>22</v>
      </c>
      <c r="R260" t="s">
        <v>23</v>
      </c>
      <c r="S260" t="s">
        <v>66</v>
      </c>
      <c r="T260" s="1"/>
    </row>
    <row r="261" spans="1:20" x14ac:dyDescent="0.25">
      <c r="A261" t="str">
        <f t="shared" si="12"/>
        <v>S2742850016000</v>
      </c>
      <c r="B261" t="s">
        <v>119</v>
      </c>
      <c r="C261" t="s">
        <v>214</v>
      </c>
      <c r="D261" t="s">
        <v>218</v>
      </c>
      <c r="E261" s="1">
        <v>-219633.08</v>
      </c>
      <c r="F261" s="1">
        <v>0</v>
      </c>
      <c r="G261" s="1">
        <v>0</v>
      </c>
      <c r="H261" s="1"/>
      <c r="J261" s="1">
        <f t="shared" si="13"/>
        <v>219633.08</v>
      </c>
      <c r="K261" s="1">
        <f>IFERROR(VLOOKUP(A261,'Ending FY2016'!$A:$E,5,FALSE),"0")+H261</f>
        <v>219640.88999999998</v>
      </c>
      <c r="L261" s="1">
        <f t="shared" si="14"/>
        <v>219633.08</v>
      </c>
      <c r="M261" t="s">
        <v>18</v>
      </c>
      <c r="N261" t="s">
        <v>22</v>
      </c>
      <c r="O261" t="s">
        <v>135</v>
      </c>
      <c r="P261" t="s">
        <v>41</v>
      </c>
      <c r="Q261" t="s">
        <v>22</v>
      </c>
      <c r="R261" t="s">
        <v>79</v>
      </c>
      <c r="S261" t="s">
        <v>24</v>
      </c>
      <c r="T261" s="1"/>
    </row>
    <row r="262" spans="1:20" x14ac:dyDescent="0.25">
      <c r="A262" t="str">
        <f t="shared" si="12"/>
        <v>S8762850016100</v>
      </c>
      <c r="B262" t="s">
        <v>219</v>
      </c>
      <c r="C262" t="s">
        <v>214</v>
      </c>
      <c r="D262" t="s">
        <v>186</v>
      </c>
      <c r="E262" s="1">
        <v>-55675327.399999999</v>
      </c>
      <c r="F262" s="1">
        <v>-28267.68</v>
      </c>
      <c r="G262" s="1">
        <v>0</v>
      </c>
      <c r="H262" s="1">
        <v>250</v>
      </c>
      <c r="J262" s="1">
        <f t="shared" si="13"/>
        <v>55703845.079999998</v>
      </c>
      <c r="K262" s="1">
        <f>IFERROR(VLOOKUP(A262,'Ending FY2016'!$A:$E,5,FALSE),"0")+H262</f>
        <v>55677310.159999996</v>
      </c>
      <c r="L262" s="1">
        <f t="shared" si="14"/>
        <v>55677310.159999996</v>
      </c>
      <c r="M262" t="s">
        <v>18</v>
      </c>
      <c r="N262" t="s">
        <v>220</v>
      </c>
      <c r="O262" t="s">
        <v>135</v>
      </c>
      <c r="P262" t="s">
        <v>41</v>
      </c>
      <c r="Q262" t="s">
        <v>22</v>
      </c>
      <c r="R262" t="s">
        <v>23</v>
      </c>
      <c r="S262" t="s">
        <v>24</v>
      </c>
      <c r="T262" s="1"/>
    </row>
    <row r="263" spans="1:20" x14ac:dyDescent="0.25">
      <c r="A263" t="str">
        <f t="shared" si="12"/>
        <v>S8752850016200</v>
      </c>
      <c r="B263" t="s">
        <v>221</v>
      </c>
      <c r="C263" t="s">
        <v>214</v>
      </c>
      <c r="D263" t="s">
        <v>222</v>
      </c>
      <c r="E263" s="1">
        <v>-208288688.47</v>
      </c>
      <c r="F263" s="1">
        <v>-1512185.05</v>
      </c>
      <c r="G263" s="1">
        <v>0</v>
      </c>
      <c r="H263" s="1"/>
      <c r="J263" s="1">
        <f t="shared" si="13"/>
        <v>209800873.52000001</v>
      </c>
      <c r="K263" s="1">
        <f>IFERROR(VLOOKUP(A263,'Ending FY2016'!$A:$E,5,FALSE),"0")+H263+209800873.52</f>
        <v>209800873.52000001</v>
      </c>
      <c r="L263" s="1">
        <f t="shared" si="14"/>
        <v>209800873.52000001</v>
      </c>
      <c r="M263" t="s">
        <v>18</v>
      </c>
      <c r="N263" t="s">
        <v>223</v>
      </c>
      <c r="O263" t="s">
        <v>135</v>
      </c>
      <c r="P263" t="s">
        <v>41</v>
      </c>
      <c r="Q263" t="s">
        <v>22</v>
      </c>
      <c r="R263" t="s">
        <v>23</v>
      </c>
      <c r="S263" t="s">
        <v>24</v>
      </c>
      <c r="T263" s="1"/>
    </row>
    <row r="264" spans="1:20" x14ac:dyDescent="0.25">
      <c r="A264" t="str">
        <f t="shared" si="12"/>
        <v>S1002850016500</v>
      </c>
      <c r="B264" t="s">
        <v>15</v>
      </c>
      <c r="C264" t="s">
        <v>214</v>
      </c>
      <c r="D264" t="s">
        <v>158</v>
      </c>
      <c r="E264" s="1">
        <v>-763118.53</v>
      </c>
      <c r="F264" s="1">
        <v>50</v>
      </c>
      <c r="G264" s="1">
        <v>0</v>
      </c>
      <c r="H264" s="1">
        <v>50</v>
      </c>
      <c r="J264" s="1">
        <f t="shared" si="13"/>
        <v>763118.53</v>
      </c>
      <c r="K264" s="1">
        <f>IFERROR(VLOOKUP(A264,'Ending FY2016'!$A:$E,5,FALSE),"0")+H264</f>
        <v>763124.92000000086</v>
      </c>
      <c r="L264" s="1">
        <f t="shared" si="14"/>
        <v>763118.53</v>
      </c>
      <c r="M264" t="s">
        <v>18</v>
      </c>
      <c r="N264" t="s">
        <v>224</v>
      </c>
      <c r="O264" t="s">
        <v>20</v>
      </c>
      <c r="P264" t="s">
        <v>41</v>
      </c>
      <c r="Q264" t="s">
        <v>22</v>
      </c>
      <c r="R264" t="s">
        <v>23</v>
      </c>
      <c r="S264" t="s">
        <v>24</v>
      </c>
      <c r="T264" s="1"/>
    </row>
    <row r="265" spans="1:20" x14ac:dyDescent="0.25">
      <c r="A265" t="str">
        <f t="shared" si="12"/>
        <v>S1002850016600</v>
      </c>
      <c r="B265" t="s">
        <v>15</v>
      </c>
      <c r="C265" t="s">
        <v>214</v>
      </c>
      <c r="D265" t="s">
        <v>225</v>
      </c>
      <c r="E265" s="1">
        <v>-507577.42</v>
      </c>
      <c r="F265" s="1">
        <v>0</v>
      </c>
      <c r="G265" s="1">
        <v>0</v>
      </c>
      <c r="H265" s="1"/>
      <c r="J265" s="1">
        <f t="shared" si="13"/>
        <v>507577.42</v>
      </c>
      <c r="K265" s="1">
        <f>IFERROR(VLOOKUP(A265,'Ending FY2016'!$A:$E,5,FALSE),"0")+H265</f>
        <v>507582.98000000004</v>
      </c>
      <c r="L265" s="1">
        <f t="shared" si="14"/>
        <v>507577.42</v>
      </c>
      <c r="M265" t="s">
        <v>18</v>
      </c>
      <c r="N265" t="s">
        <v>226</v>
      </c>
      <c r="O265" t="s">
        <v>20</v>
      </c>
      <c r="P265" t="s">
        <v>41</v>
      </c>
      <c r="Q265" t="s">
        <v>22</v>
      </c>
      <c r="R265" t="s">
        <v>23</v>
      </c>
      <c r="S265" t="s">
        <v>23</v>
      </c>
      <c r="T265" s="1"/>
    </row>
    <row r="266" spans="1:20" x14ac:dyDescent="0.25">
      <c r="A266" t="str">
        <f t="shared" si="12"/>
        <v>S7452850017000</v>
      </c>
      <c r="B266" t="s">
        <v>227</v>
      </c>
      <c r="C266" t="s">
        <v>214</v>
      </c>
      <c r="D266" t="s">
        <v>228</v>
      </c>
      <c r="E266" s="1">
        <v>-324203.68</v>
      </c>
      <c r="F266" s="1">
        <v>0</v>
      </c>
      <c r="G266" s="1">
        <v>0</v>
      </c>
      <c r="H266" s="1"/>
      <c r="J266" s="1">
        <f t="shared" si="13"/>
        <v>324203.68</v>
      </c>
      <c r="K266" s="1">
        <f>IFERROR(VLOOKUP(A266,'Ending FY2016'!$A:$E,5,FALSE),"0")+H266</f>
        <v>324204.97000000003</v>
      </c>
      <c r="L266" s="1">
        <f t="shared" si="14"/>
        <v>324203.68</v>
      </c>
      <c r="M266" t="s">
        <v>18</v>
      </c>
      <c r="N266" t="s">
        <v>229</v>
      </c>
      <c r="O266" t="s">
        <v>135</v>
      </c>
      <c r="P266" t="s">
        <v>41</v>
      </c>
      <c r="Q266" t="s">
        <v>22</v>
      </c>
      <c r="R266" t="s">
        <v>21</v>
      </c>
      <c r="S266" t="s">
        <v>24</v>
      </c>
      <c r="T266" s="1"/>
    </row>
    <row r="267" spans="1:20" x14ac:dyDescent="0.25">
      <c r="A267" t="str">
        <f t="shared" si="12"/>
        <v>S1002850019600</v>
      </c>
      <c r="B267" t="s">
        <v>15</v>
      </c>
      <c r="C267" t="s">
        <v>214</v>
      </c>
      <c r="D267" t="s">
        <v>230</v>
      </c>
      <c r="E267" s="1">
        <v>3392280.5</v>
      </c>
      <c r="F267" s="1">
        <v>0</v>
      </c>
      <c r="G267" s="1">
        <v>0</v>
      </c>
      <c r="H267" s="1"/>
      <c r="J267" s="1">
        <f t="shared" si="13"/>
        <v>-3392280.5</v>
      </c>
      <c r="K267" s="1">
        <f>IFERROR(VLOOKUP(A267,'Ending FY2016'!$A:$E,5,FALSE),"0")+H267</f>
        <v>-3392280.4499999955</v>
      </c>
      <c r="L267" s="1">
        <f t="shared" si="14"/>
        <v>-3392280.5</v>
      </c>
      <c r="M267" t="s">
        <v>18</v>
      </c>
      <c r="N267" t="s">
        <v>85</v>
      </c>
      <c r="O267" t="s">
        <v>20</v>
      </c>
      <c r="P267" t="s">
        <v>41</v>
      </c>
      <c r="Q267" t="s">
        <v>22</v>
      </c>
      <c r="R267" t="s">
        <v>23</v>
      </c>
      <c r="S267" t="s">
        <v>23</v>
      </c>
      <c r="T267" s="1"/>
    </row>
    <row r="268" spans="1:20" x14ac:dyDescent="0.25">
      <c r="A268" t="str">
        <f t="shared" si="12"/>
        <v>S1002850019900</v>
      </c>
      <c r="B268" t="s">
        <v>15</v>
      </c>
      <c r="C268" t="s">
        <v>214</v>
      </c>
      <c r="D268" t="s">
        <v>231</v>
      </c>
      <c r="E268" s="1">
        <v>-1274761.73</v>
      </c>
      <c r="F268" s="1">
        <v>0</v>
      </c>
      <c r="G268" s="1">
        <v>0</v>
      </c>
      <c r="H268" s="1"/>
      <c r="J268" s="1">
        <f t="shared" si="13"/>
        <v>1274761.73</v>
      </c>
      <c r="K268" s="1">
        <f>IFERROR(VLOOKUP(A268,'Ending FY2016'!$A:$E,5,FALSE),"0")+H268</f>
        <v>1274766.6599999999</v>
      </c>
      <c r="L268" s="1">
        <f t="shared" si="14"/>
        <v>1274761.73</v>
      </c>
      <c r="M268" t="s">
        <v>18</v>
      </c>
      <c r="N268" t="s">
        <v>232</v>
      </c>
      <c r="O268" t="s">
        <v>20</v>
      </c>
      <c r="P268" t="s">
        <v>41</v>
      </c>
      <c r="Q268" t="s">
        <v>22</v>
      </c>
      <c r="R268" t="s">
        <v>23</v>
      </c>
      <c r="S268" t="s">
        <v>66</v>
      </c>
      <c r="T268" s="1"/>
    </row>
    <row r="269" spans="1:20" x14ac:dyDescent="0.25">
      <c r="A269" t="str">
        <f t="shared" si="12"/>
        <v>S1002850090200</v>
      </c>
      <c r="B269" t="s">
        <v>15</v>
      </c>
      <c r="C269" t="s">
        <v>214</v>
      </c>
      <c r="D269" t="s">
        <v>130</v>
      </c>
      <c r="E269" s="1">
        <v>-171680.87</v>
      </c>
      <c r="F269" s="1">
        <v>0</v>
      </c>
      <c r="G269" s="1">
        <v>0</v>
      </c>
      <c r="H269" s="1"/>
      <c r="J269" s="1">
        <f t="shared" si="13"/>
        <v>171680.87</v>
      </c>
      <c r="K269" s="1">
        <f>IFERROR(VLOOKUP(A269,'Ending FY2016'!$A:$E,5,FALSE),"0")+H269</f>
        <v>171682.65000000002</v>
      </c>
      <c r="L269" s="1">
        <f t="shared" si="14"/>
        <v>171680.87</v>
      </c>
      <c r="M269" t="s">
        <v>24</v>
      </c>
      <c r="N269" t="s">
        <v>24</v>
      </c>
      <c r="O269" t="s">
        <v>107</v>
      </c>
      <c r="P269" t="s">
        <v>41</v>
      </c>
      <c r="Q269" t="s">
        <v>22</v>
      </c>
      <c r="R269" t="s">
        <v>23</v>
      </c>
      <c r="S269" t="s">
        <v>24</v>
      </c>
      <c r="T269" s="1"/>
    </row>
    <row r="270" spans="1:20" x14ac:dyDescent="0.25">
      <c r="A270" t="str">
        <f t="shared" si="12"/>
        <v>S1002850090400</v>
      </c>
      <c r="B270" t="s">
        <v>15</v>
      </c>
      <c r="C270" t="s">
        <v>214</v>
      </c>
      <c r="D270" t="s">
        <v>233</v>
      </c>
      <c r="E270" s="1">
        <v>0</v>
      </c>
      <c r="F270" s="1">
        <v>0</v>
      </c>
      <c r="G270" s="1">
        <v>0</v>
      </c>
      <c r="H270" s="1"/>
      <c r="J270" s="1">
        <f t="shared" si="13"/>
        <v>0</v>
      </c>
      <c r="K270" s="1">
        <f>IFERROR(VLOOKUP(A270,'Ending FY2016'!$A:$E,5,FALSE),"0")+H270</f>
        <v>0</v>
      </c>
      <c r="L270" s="1">
        <f t="shared" si="14"/>
        <v>0</v>
      </c>
      <c r="M270" t="s">
        <v>24</v>
      </c>
      <c r="N270" t="s">
        <v>24</v>
      </c>
      <c r="O270" t="s">
        <v>109</v>
      </c>
      <c r="P270" t="s">
        <v>41</v>
      </c>
      <c r="Q270" t="s">
        <v>22</v>
      </c>
      <c r="R270" t="s">
        <v>23</v>
      </c>
      <c r="S270" t="s">
        <v>24</v>
      </c>
      <c r="T270" s="1"/>
    </row>
    <row r="271" spans="1:20" x14ac:dyDescent="0.25">
      <c r="A271" t="str">
        <f t="shared" si="12"/>
        <v>S1002850096300</v>
      </c>
      <c r="B271" t="s">
        <v>15</v>
      </c>
      <c r="C271" t="s">
        <v>214</v>
      </c>
      <c r="D271" t="s">
        <v>111</v>
      </c>
      <c r="E271" s="1">
        <v>0</v>
      </c>
      <c r="F271" s="1">
        <v>0</v>
      </c>
      <c r="G271" s="1">
        <v>0</v>
      </c>
      <c r="H271" s="1"/>
      <c r="J271" s="1">
        <f t="shared" si="13"/>
        <v>0</v>
      </c>
      <c r="K271" s="1">
        <f>IFERROR(VLOOKUP(A271,'Ending FY2016'!$A:$E,5,FALSE),"0")+H271</f>
        <v>0</v>
      </c>
      <c r="L271" s="1">
        <f t="shared" si="14"/>
        <v>0</v>
      </c>
      <c r="M271" t="s">
        <v>24</v>
      </c>
      <c r="N271" t="s">
        <v>24</v>
      </c>
      <c r="O271" t="s">
        <v>109</v>
      </c>
      <c r="P271" t="s">
        <v>41</v>
      </c>
      <c r="Q271" t="s">
        <v>22</v>
      </c>
      <c r="R271" t="s">
        <v>23</v>
      </c>
      <c r="S271" t="s">
        <v>24</v>
      </c>
      <c r="T271" s="1"/>
    </row>
    <row r="272" spans="1:20" x14ac:dyDescent="0.25">
      <c r="A272" t="str">
        <f t="shared" si="12"/>
        <v>S1002850096500</v>
      </c>
      <c r="B272" t="s">
        <v>15</v>
      </c>
      <c r="C272" t="s">
        <v>214</v>
      </c>
      <c r="D272" t="s">
        <v>112</v>
      </c>
      <c r="E272" s="1">
        <v>0</v>
      </c>
      <c r="F272" s="1">
        <v>0</v>
      </c>
      <c r="G272" s="1">
        <v>0</v>
      </c>
      <c r="H272" s="1"/>
      <c r="J272" s="1">
        <f t="shared" si="13"/>
        <v>0</v>
      </c>
      <c r="K272" s="1">
        <f>IFERROR(VLOOKUP(A272,'Ending FY2016'!$A:$E,5,FALSE),"0")+H272</f>
        <v>0</v>
      </c>
      <c r="L272" s="1">
        <f t="shared" si="14"/>
        <v>0</v>
      </c>
      <c r="M272" t="s">
        <v>24</v>
      </c>
      <c r="N272" t="s">
        <v>24</v>
      </c>
      <c r="O272" t="s">
        <v>109</v>
      </c>
      <c r="P272" t="s">
        <v>41</v>
      </c>
      <c r="Q272" t="s">
        <v>22</v>
      </c>
      <c r="R272" t="s">
        <v>23</v>
      </c>
      <c r="S272" t="s">
        <v>24</v>
      </c>
      <c r="T272" s="1"/>
    </row>
    <row r="273" spans="1:20" x14ac:dyDescent="0.25">
      <c r="A273" t="str">
        <f t="shared" si="12"/>
        <v>S1002850096600</v>
      </c>
      <c r="B273" t="s">
        <v>15</v>
      </c>
      <c r="C273" t="s">
        <v>214</v>
      </c>
      <c r="D273" t="s">
        <v>234</v>
      </c>
      <c r="E273" s="1">
        <v>0</v>
      </c>
      <c r="F273" s="1">
        <v>0</v>
      </c>
      <c r="G273" s="1">
        <v>0</v>
      </c>
      <c r="H273" s="1"/>
      <c r="J273" s="1">
        <f t="shared" si="13"/>
        <v>0</v>
      </c>
      <c r="K273" s="1">
        <f>IFERROR(VLOOKUP(A273,'Ending FY2016'!$A:$E,5,FALSE),"0")+H273</f>
        <v>0</v>
      </c>
      <c r="L273" s="1">
        <f t="shared" si="14"/>
        <v>0</v>
      </c>
      <c r="M273" t="s">
        <v>24</v>
      </c>
      <c r="N273" t="s">
        <v>24</v>
      </c>
      <c r="O273" t="s">
        <v>109</v>
      </c>
      <c r="P273" t="s">
        <v>41</v>
      </c>
      <c r="Q273" t="s">
        <v>22</v>
      </c>
      <c r="R273" t="s">
        <v>23</v>
      </c>
      <c r="S273" t="s">
        <v>24</v>
      </c>
      <c r="T273" s="1"/>
    </row>
    <row r="274" spans="1:20" x14ac:dyDescent="0.25">
      <c r="A274" t="str">
        <f t="shared" si="12"/>
        <v>S1002850097000</v>
      </c>
      <c r="B274" t="s">
        <v>15</v>
      </c>
      <c r="C274" t="s">
        <v>214</v>
      </c>
      <c r="D274" t="s">
        <v>235</v>
      </c>
      <c r="E274" s="1">
        <v>0</v>
      </c>
      <c r="F274" s="1">
        <v>0</v>
      </c>
      <c r="G274" s="1">
        <v>0</v>
      </c>
      <c r="H274" s="1"/>
      <c r="J274" s="1">
        <f t="shared" si="13"/>
        <v>0</v>
      </c>
      <c r="K274" s="1">
        <f>IFERROR(VLOOKUP(A274,'Ending FY2016'!$A:$E,5,FALSE),"0")+H274</f>
        <v>0</v>
      </c>
      <c r="L274" s="1">
        <f t="shared" si="14"/>
        <v>0</v>
      </c>
      <c r="M274" t="s">
        <v>24</v>
      </c>
      <c r="N274" t="s">
        <v>24</v>
      </c>
      <c r="O274" t="s">
        <v>109</v>
      </c>
      <c r="P274" t="s">
        <v>41</v>
      </c>
      <c r="Q274" t="s">
        <v>22</v>
      </c>
      <c r="R274" t="s">
        <v>23</v>
      </c>
      <c r="S274" t="s">
        <v>24</v>
      </c>
      <c r="T274" s="1"/>
    </row>
    <row r="275" spans="1:20" x14ac:dyDescent="0.25">
      <c r="A275" t="str">
        <f t="shared" si="12"/>
        <v>S1002850097100</v>
      </c>
      <c r="B275" t="s">
        <v>15</v>
      </c>
      <c r="C275" t="s">
        <v>214</v>
      </c>
      <c r="D275" t="s">
        <v>120</v>
      </c>
      <c r="E275" s="1">
        <v>0</v>
      </c>
      <c r="F275" s="1">
        <v>0</v>
      </c>
      <c r="G275" s="1">
        <v>0</v>
      </c>
      <c r="H275" s="1"/>
      <c r="J275" s="1">
        <f t="shared" si="13"/>
        <v>0</v>
      </c>
      <c r="K275" s="1">
        <f>IFERROR(VLOOKUP(A275,'Ending FY2016'!$A:$E,5,FALSE),"0")+H275</f>
        <v>0</v>
      </c>
      <c r="L275" s="1">
        <f t="shared" si="14"/>
        <v>0</v>
      </c>
      <c r="M275" t="s">
        <v>24</v>
      </c>
      <c r="N275" t="s">
        <v>24</v>
      </c>
      <c r="O275" t="s">
        <v>109</v>
      </c>
      <c r="P275" t="s">
        <v>41</v>
      </c>
      <c r="Q275" t="s">
        <v>22</v>
      </c>
      <c r="R275" t="s">
        <v>23</v>
      </c>
      <c r="S275" t="s">
        <v>24</v>
      </c>
      <c r="T275" s="1"/>
    </row>
    <row r="276" spans="1:20" x14ac:dyDescent="0.25">
      <c r="A276" t="str">
        <f t="shared" si="12"/>
        <v>S1002850098000</v>
      </c>
      <c r="B276" t="s">
        <v>15</v>
      </c>
      <c r="C276" t="s">
        <v>214</v>
      </c>
      <c r="D276" t="s">
        <v>122</v>
      </c>
      <c r="E276" s="1">
        <v>0</v>
      </c>
      <c r="F276" s="1">
        <v>0</v>
      </c>
      <c r="G276" s="1">
        <v>0</v>
      </c>
      <c r="H276" s="1"/>
      <c r="J276" s="1">
        <f t="shared" si="13"/>
        <v>0</v>
      </c>
      <c r="K276" s="1">
        <f>IFERROR(VLOOKUP(A276,'Ending FY2016'!$A:$E,5,FALSE),"0")+H276</f>
        <v>0</v>
      </c>
      <c r="L276" s="1">
        <f t="shared" si="14"/>
        <v>0</v>
      </c>
      <c r="M276" t="s">
        <v>24</v>
      </c>
      <c r="N276" t="s">
        <v>24</v>
      </c>
      <c r="O276" t="s">
        <v>109</v>
      </c>
      <c r="P276" t="s">
        <v>41</v>
      </c>
      <c r="Q276" t="s">
        <v>22</v>
      </c>
      <c r="R276" t="s">
        <v>23</v>
      </c>
      <c r="S276" t="s">
        <v>24</v>
      </c>
      <c r="T276" s="1"/>
    </row>
    <row r="277" spans="1:20" x14ac:dyDescent="0.25">
      <c r="A277" t="str">
        <f t="shared" si="12"/>
        <v>S1002850099000</v>
      </c>
      <c r="B277" t="s">
        <v>15</v>
      </c>
      <c r="C277" t="s">
        <v>214</v>
      </c>
      <c r="D277" t="s">
        <v>123</v>
      </c>
      <c r="E277" s="1">
        <v>0</v>
      </c>
      <c r="F277" s="1">
        <v>0</v>
      </c>
      <c r="G277" s="1">
        <v>0</v>
      </c>
      <c r="H277" s="1"/>
      <c r="J277" s="1">
        <f t="shared" si="13"/>
        <v>0</v>
      </c>
      <c r="K277" s="1">
        <f>IFERROR(VLOOKUP(A277,'Ending FY2016'!$A:$E,5,FALSE),"0")+H277</f>
        <v>0</v>
      </c>
      <c r="L277" s="1">
        <f t="shared" si="14"/>
        <v>0</v>
      </c>
      <c r="M277" t="s">
        <v>24</v>
      </c>
      <c r="N277" t="s">
        <v>24</v>
      </c>
      <c r="O277" t="s">
        <v>109</v>
      </c>
      <c r="P277" t="s">
        <v>41</v>
      </c>
      <c r="Q277" t="s">
        <v>22</v>
      </c>
      <c r="R277" t="s">
        <v>23</v>
      </c>
      <c r="S277" t="s">
        <v>24</v>
      </c>
      <c r="T277" s="1"/>
    </row>
    <row r="278" spans="1:20" x14ac:dyDescent="0.25">
      <c r="A278" t="str">
        <f t="shared" si="12"/>
        <v>S1002850099100</v>
      </c>
      <c r="B278" t="s">
        <v>15</v>
      </c>
      <c r="C278" t="s">
        <v>214</v>
      </c>
      <c r="D278" t="s">
        <v>124</v>
      </c>
      <c r="E278" s="1">
        <v>0</v>
      </c>
      <c r="F278" s="1">
        <v>489452.48000000004</v>
      </c>
      <c r="G278" s="1">
        <v>0</v>
      </c>
      <c r="H278" s="1">
        <v>-206724.1</v>
      </c>
      <c r="J278" s="1">
        <f t="shared" si="13"/>
        <v>-696176.58000000007</v>
      </c>
      <c r="K278" s="1">
        <f>IFERROR(VLOOKUP(A278,'Ending FY2016'!$A:$E,5,FALSE),"0")+H278</f>
        <v>-721.27999999999884</v>
      </c>
      <c r="L278" s="1">
        <f t="shared" si="14"/>
        <v>-721.27999999999884</v>
      </c>
      <c r="M278" t="s">
        <v>24</v>
      </c>
      <c r="N278" t="s">
        <v>24</v>
      </c>
      <c r="O278" t="s">
        <v>109</v>
      </c>
      <c r="P278" t="s">
        <v>41</v>
      </c>
      <c r="Q278" t="s">
        <v>22</v>
      </c>
      <c r="R278" t="s">
        <v>23</v>
      </c>
      <c r="S278" t="s">
        <v>24</v>
      </c>
      <c r="T278" s="1"/>
    </row>
    <row r="279" spans="1:20" x14ac:dyDescent="0.25">
      <c r="A279" t="str">
        <f t="shared" si="12"/>
        <v>S1002850099300</v>
      </c>
      <c r="B279" t="s">
        <v>15</v>
      </c>
      <c r="C279" t="s">
        <v>214</v>
      </c>
      <c r="D279" t="s">
        <v>125</v>
      </c>
      <c r="E279" s="1">
        <v>-2679932.34</v>
      </c>
      <c r="F279" s="1">
        <v>0</v>
      </c>
      <c r="G279" s="1">
        <v>0</v>
      </c>
      <c r="H279" s="1"/>
      <c r="J279" s="1">
        <f t="shared" si="13"/>
        <v>2679932.34</v>
      </c>
      <c r="K279" s="1">
        <f>IFERROR(VLOOKUP(A279,'Ending FY2016'!$A:$E,5,FALSE),"0")+H279</f>
        <v>2679932.46</v>
      </c>
      <c r="L279" s="1">
        <f t="shared" si="14"/>
        <v>2679932.34</v>
      </c>
      <c r="M279" t="s">
        <v>24</v>
      </c>
      <c r="N279" t="s">
        <v>24</v>
      </c>
      <c r="O279" t="s">
        <v>107</v>
      </c>
      <c r="P279" t="s">
        <v>41</v>
      </c>
      <c r="Q279" t="s">
        <v>22</v>
      </c>
      <c r="R279" t="s">
        <v>23</v>
      </c>
      <c r="S279" t="s">
        <v>24</v>
      </c>
      <c r="T279" s="1"/>
    </row>
    <row r="280" spans="1:20" x14ac:dyDescent="0.25">
      <c r="A280" t="str">
        <f t="shared" si="12"/>
        <v>S1002850099700</v>
      </c>
      <c r="B280" t="s">
        <v>15</v>
      </c>
      <c r="C280" t="s">
        <v>214</v>
      </c>
      <c r="D280" t="s">
        <v>236</v>
      </c>
      <c r="E280" s="1">
        <v>0</v>
      </c>
      <c r="F280" s="1">
        <v>0</v>
      </c>
      <c r="G280" s="1">
        <v>0</v>
      </c>
      <c r="H280" s="1"/>
      <c r="J280" s="1">
        <f t="shared" si="13"/>
        <v>0</v>
      </c>
      <c r="K280" s="1">
        <f>IFERROR(VLOOKUP(A280,'Ending FY2016'!$A:$E,5,FALSE),"0")+H280</f>
        <v>0</v>
      </c>
      <c r="L280" s="1">
        <f t="shared" si="14"/>
        <v>0</v>
      </c>
      <c r="M280" t="s">
        <v>24</v>
      </c>
      <c r="N280" t="s">
        <v>24</v>
      </c>
      <c r="O280" t="s">
        <v>109</v>
      </c>
      <c r="P280" t="s">
        <v>41</v>
      </c>
      <c r="Q280" t="s">
        <v>22</v>
      </c>
      <c r="R280" t="s">
        <v>23</v>
      </c>
      <c r="S280" t="s">
        <v>24</v>
      </c>
      <c r="T280" s="1"/>
    </row>
    <row r="281" spans="1:20" x14ac:dyDescent="0.25">
      <c r="A281" t="str">
        <f t="shared" si="12"/>
        <v>S1002850099800</v>
      </c>
      <c r="B281" t="s">
        <v>15</v>
      </c>
      <c r="C281" t="s">
        <v>214</v>
      </c>
      <c r="D281" t="s">
        <v>144</v>
      </c>
      <c r="E281" s="1">
        <v>0</v>
      </c>
      <c r="F281" s="1">
        <v>0</v>
      </c>
      <c r="G281" s="1">
        <v>0</v>
      </c>
      <c r="H281" s="1"/>
      <c r="J281" s="1">
        <f t="shared" si="13"/>
        <v>0</v>
      </c>
      <c r="K281" s="1">
        <f>IFERROR(VLOOKUP(A281,'Ending FY2016'!$A:$E,5,FALSE),"0")+H281</f>
        <v>0</v>
      </c>
      <c r="L281" s="1">
        <f t="shared" si="14"/>
        <v>0</v>
      </c>
      <c r="M281" t="s">
        <v>24</v>
      </c>
      <c r="N281" t="s">
        <v>24</v>
      </c>
      <c r="O281" t="s">
        <v>109</v>
      </c>
      <c r="P281" t="s">
        <v>41</v>
      </c>
      <c r="Q281" t="s">
        <v>22</v>
      </c>
      <c r="R281" t="s">
        <v>23</v>
      </c>
      <c r="S281" t="s">
        <v>24</v>
      </c>
      <c r="T281" s="1"/>
    </row>
    <row r="282" spans="1:20" x14ac:dyDescent="0.25">
      <c r="A282" t="str">
        <f t="shared" si="12"/>
        <v>S1002850099900</v>
      </c>
      <c r="B282" t="s">
        <v>15</v>
      </c>
      <c r="C282" t="s">
        <v>214</v>
      </c>
      <c r="D282" t="s">
        <v>127</v>
      </c>
      <c r="E282" s="1">
        <v>-8339307.8700000001</v>
      </c>
      <c r="F282" s="1">
        <v>0</v>
      </c>
      <c r="G282" s="1">
        <v>0</v>
      </c>
      <c r="H282" s="1"/>
      <c r="J282" s="1">
        <f t="shared" si="13"/>
        <v>8339307.8700000001</v>
      </c>
      <c r="K282" s="1">
        <f>IFERROR(VLOOKUP(A282,'Ending FY2016'!$A:$E,5,FALSE),"0")+H282</f>
        <v>8339305.9199999999</v>
      </c>
      <c r="L282" s="1">
        <f t="shared" si="14"/>
        <v>8339307.8700000001</v>
      </c>
      <c r="M282" t="s">
        <v>24</v>
      </c>
      <c r="N282" t="s">
        <v>24</v>
      </c>
      <c r="O282" t="s">
        <v>107</v>
      </c>
      <c r="P282" t="s">
        <v>41</v>
      </c>
      <c r="Q282" t="s">
        <v>22</v>
      </c>
      <c r="R282" t="s">
        <v>23</v>
      </c>
      <c r="S282" t="s">
        <v>24</v>
      </c>
      <c r="T282" s="1"/>
    </row>
    <row r="283" spans="1:20" x14ac:dyDescent="0.25">
      <c r="A283" t="str">
        <f t="shared" si="12"/>
        <v>S1002920013400</v>
      </c>
      <c r="B283" t="s">
        <v>15</v>
      </c>
      <c r="C283" t="s">
        <v>237</v>
      </c>
      <c r="D283" t="s">
        <v>29</v>
      </c>
      <c r="E283" s="1">
        <v>-163844.26</v>
      </c>
      <c r="F283" s="1">
        <v>115423</v>
      </c>
      <c r="G283" s="1">
        <v>0</v>
      </c>
      <c r="H283" s="1"/>
      <c r="J283" s="1">
        <f t="shared" si="13"/>
        <v>48421.260000000009</v>
      </c>
      <c r="K283" s="1">
        <f>IFERROR(VLOOKUP(A283,'Ending FY2016'!$A:$E,5,FALSE),"0")+H283</f>
        <v>47029.250000000029</v>
      </c>
      <c r="L283" s="1">
        <f t="shared" si="14"/>
        <v>47029.250000000029</v>
      </c>
      <c r="M283" t="s">
        <v>18</v>
      </c>
      <c r="N283" t="s">
        <v>30</v>
      </c>
      <c r="O283" t="s">
        <v>20</v>
      </c>
      <c r="P283" t="s">
        <v>21</v>
      </c>
      <c r="Q283" t="s">
        <v>22</v>
      </c>
      <c r="R283" t="s">
        <v>23</v>
      </c>
      <c r="S283" t="s">
        <v>24</v>
      </c>
      <c r="T283" s="1"/>
    </row>
    <row r="284" spans="1:20" x14ac:dyDescent="0.25">
      <c r="A284" t="str">
        <f t="shared" si="12"/>
        <v>S1002920022000</v>
      </c>
      <c r="B284" t="s">
        <v>15</v>
      </c>
      <c r="C284" t="s">
        <v>237</v>
      </c>
      <c r="D284" t="s">
        <v>238</v>
      </c>
      <c r="E284" s="1">
        <v>-722482.07</v>
      </c>
      <c r="F284" s="1">
        <v>0</v>
      </c>
      <c r="G284" s="1">
        <v>0</v>
      </c>
      <c r="H284" s="1"/>
      <c r="J284" s="1">
        <f t="shared" si="13"/>
        <v>722482.07</v>
      </c>
      <c r="K284" s="1">
        <f>IFERROR(VLOOKUP(A284,'Ending FY2016'!$A:$E,5,FALSE),"0")+H284</f>
        <v>757408.75000000012</v>
      </c>
      <c r="L284" s="1">
        <f t="shared" si="14"/>
        <v>757408.75000000012</v>
      </c>
      <c r="M284" t="s">
        <v>70</v>
      </c>
      <c r="N284" t="s">
        <v>28</v>
      </c>
      <c r="O284" t="s">
        <v>20</v>
      </c>
      <c r="P284" t="s">
        <v>21</v>
      </c>
      <c r="Q284" t="s">
        <v>22</v>
      </c>
      <c r="R284" t="s">
        <v>23</v>
      </c>
      <c r="S284" t="s">
        <v>24</v>
      </c>
      <c r="T284" s="1"/>
    </row>
    <row r="285" spans="1:20" x14ac:dyDescent="0.25">
      <c r="A285" t="str">
        <f t="shared" si="12"/>
        <v>S1002920012800</v>
      </c>
      <c r="B285" t="s">
        <v>15</v>
      </c>
      <c r="C285" t="s">
        <v>237</v>
      </c>
      <c r="D285" t="s">
        <v>55</v>
      </c>
      <c r="E285" s="1">
        <v>-123960.88</v>
      </c>
      <c r="F285" s="1">
        <v>0</v>
      </c>
      <c r="G285" s="1">
        <v>0</v>
      </c>
      <c r="H285" s="1"/>
      <c r="J285" s="1">
        <f t="shared" si="13"/>
        <v>123960.88</v>
      </c>
      <c r="K285" s="1">
        <f>IFERROR(VLOOKUP(A285,'Ending FY2016'!$A:$E,5,FALSE),"0")+H285</f>
        <v>123966.37</v>
      </c>
      <c r="L285" s="1">
        <f t="shared" si="14"/>
        <v>123960.88</v>
      </c>
      <c r="M285" t="s">
        <v>18</v>
      </c>
      <c r="N285" t="s">
        <v>56</v>
      </c>
      <c r="O285" t="s">
        <v>20</v>
      </c>
      <c r="P285" t="s">
        <v>41</v>
      </c>
      <c r="Q285" t="s">
        <v>22</v>
      </c>
      <c r="R285" t="s">
        <v>79</v>
      </c>
      <c r="S285" t="s">
        <v>23</v>
      </c>
      <c r="T285" s="1"/>
    </row>
    <row r="286" spans="1:20" x14ac:dyDescent="0.25">
      <c r="A286" t="str">
        <f t="shared" si="12"/>
        <v>S1002920013000</v>
      </c>
      <c r="B286" t="s">
        <v>15</v>
      </c>
      <c r="C286" t="s">
        <v>237</v>
      </c>
      <c r="D286" t="s">
        <v>196</v>
      </c>
      <c r="E286" s="1">
        <v>1643.43</v>
      </c>
      <c r="F286" s="1">
        <v>0</v>
      </c>
      <c r="G286" s="1">
        <v>0</v>
      </c>
      <c r="H286" s="1"/>
      <c r="J286" s="1">
        <f t="shared" si="13"/>
        <v>-1643.43</v>
      </c>
      <c r="K286" s="1">
        <f>IFERROR(VLOOKUP(A286,'Ending FY2016'!$A:$E,5,FALSE),"0")+H286</f>
        <v>-1649.9499999999996</v>
      </c>
      <c r="L286" s="1">
        <f t="shared" si="14"/>
        <v>-1643.43</v>
      </c>
      <c r="M286" t="s">
        <v>18</v>
      </c>
      <c r="N286" t="s">
        <v>79</v>
      </c>
      <c r="O286" t="s">
        <v>20</v>
      </c>
      <c r="P286" t="s">
        <v>21</v>
      </c>
      <c r="Q286" t="s">
        <v>22</v>
      </c>
      <c r="R286" t="s">
        <v>23</v>
      </c>
      <c r="S286" t="s">
        <v>24</v>
      </c>
      <c r="T286" s="1"/>
    </row>
    <row r="287" spans="1:20" x14ac:dyDescent="0.25">
      <c r="A287" t="str">
        <f t="shared" si="12"/>
        <v>S1002920013100</v>
      </c>
      <c r="B287" t="s">
        <v>15</v>
      </c>
      <c r="C287" t="s">
        <v>237</v>
      </c>
      <c r="D287" t="s">
        <v>27</v>
      </c>
      <c r="E287" s="1">
        <v>6.08</v>
      </c>
      <c r="F287" s="1">
        <v>0</v>
      </c>
      <c r="G287" s="1">
        <v>0</v>
      </c>
      <c r="H287" s="1"/>
      <c r="J287" s="1">
        <f t="shared" si="13"/>
        <v>-6.08</v>
      </c>
      <c r="K287" s="1">
        <f>IFERROR(VLOOKUP(A287,'Ending FY2016'!$A:$E,5,FALSE),"0")+H287</f>
        <v>0</v>
      </c>
      <c r="L287" s="1">
        <f t="shared" si="14"/>
        <v>-6.08</v>
      </c>
      <c r="M287" t="s">
        <v>18</v>
      </c>
      <c r="N287" t="s">
        <v>28</v>
      </c>
      <c r="O287" t="s">
        <v>20</v>
      </c>
      <c r="P287" t="s">
        <v>21</v>
      </c>
      <c r="Q287" t="s">
        <v>22</v>
      </c>
      <c r="R287" t="s">
        <v>23</v>
      </c>
      <c r="S287" t="s">
        <v>24</v>
      </c>
      <c r="T287" s="1"/>
    </row>
    <row r="288" spans="1:20" x14ac:dyDescent="0.25">
      <c r="A288" t="str">
        <f t="shared" si="12"/>
        <v>S1002920013200</v>
      </c>
      <c r="B288" t="s">
        <v>15</v>
      </c>
      <c r="C288" t="s">
        <v>237</v>
      </c>
      <c r="D288" t="s">
        <v>57</v>
      </c>
      <c r="E288" s="1">
        <v>-212146.44</v>
      </c>
      <c r="F288" s="1">
        <v>0</v>
      </c>
      <c r="G288" s="1">
        <v>0</v>
      </c>
      <c r="H288" s="1"/>
      <c r="J288" s="1">
        <f t="shared" si="13"/>
        <v>212146.44</v>
      </c>
      <c r="K288" s="1">
        <f>IFERROR(VLOOKUP(A288,'Ending FY2016'!$A:$E,5,FALSE),"0")+H288</f>
        <v>212147.81</v>
      </c>
      <c r="L288" s="1">
        <f t="shared" si="14"/>
        <v>212146.44</v>
      </c>
      <c r="M288" t="s">
        <v>18</v>
      </c>
      <c r="N288" t="s">
        <v>48</v>
      </c>
      <c r="O288" t="s">
        <v>20</v>
      </c>
      <c r="P288" t="s">
        <v>41</v>
      </c>
      <c r="Q288" t="s">
        <v>22</v>
      </c>
      <c r="R288" t="s">
        <v>23</v>
      </c>
      <c r="S288" t="s">
        <v>24</v>
      </c>
      <c r="T288" s="1"/>
    </row>
    <row r="289" spans="1:20" x14ac:dyDescent="0.25">
      <c r="A289" t="str">
        <f t="shared" si="12"/>
        <v>S1002920013300</v>
      </c>
      <c r="B289" t="s">
        <v>15</v>
      </c>
      <c r="C289" t="s">
        <v>237</v>
      </c>
      <c r="D289" t="s">
        <v>59</v>
      </c>
      <c r="E289" s="1">
        <v>-25431.53</v>
      </c>
      <c r="F289" s="1">
        <v>-173.64</v>
      </c>
      <c r="G289" s="1">
        <v>0</v>
      </c>
      <c r="H289" s="1"/>
      <c r="J289" s="1">
        <f t="shared" si="13"/>
        <v>25605.17</v>
      </c>
      <c r="K289" s="1">
        <f>IFERROR(VLOOKUP(A289,'Ending FY2016'!$A:$E,5,FALSE),"0")+H289</f>
        <v>25613.120000000024</v>
      </c>
      <c r="L289" s="1">
        <f t="shared" si="14"/>
        <v>25605.17</v>
      </c>
      <c r="M289" t="s">
        <v>18</v>
      </c>
      <c r="N289" t="s">
        <v>58</v>
      </c>
      <c r="O289" t="s">
        <v>20</v>
      </c>
      <c r="P289" t="s">
        <v>41</v>
      </c>
      <c r="Q289" t="s">
        <v>22</v>
      </c>
      <c r="R289" t="s">
        <v>23</v>
      </c>
      <c r="S289" t="s">
        <v>24</v>
      </c>
      <c r="T289" s="1"/>
    </row>
    <row r="290" spans="1:20" x14ac:dyDescent="0.25">
      <c r="A290" t="str">
        <f t="shared" si="12"/>
        <v>S1002920013500</v>
      </c>
      <c r="B290" t="s">
        <v>15</v>
      </c>
      <c r="C290" t="s">
        <v>237</v>
      </c>
      <c r="D290" t="s">
        <v>31</v>
      </c>
      <c r="E290" s="1">
        <v>-20165.54</v>
      </c>
      <c r="F290" s="1">
        <v>0</v>
      </c>
      <c r="G290" s="1">
        <v>0</v>
      </c>
      <c r="H290" s="1"/>
      <c r="J290" s="1">
        <f t="shared" si="13"/>
        <v>20165.54</v>
      </c>
      <c r="K290" s="1">
        <f>IFERROR(VLOOKUP(A290,'Ending FY2016'!$A:$E,5,FALSE),"0")+H290</f>
        <v>20164.559999999998</v>
      </c>
      <c r="L290" s="1">
        <f t="shared" si="14"/>
        <v>20165.54</v>
      </c>
      <c r="M290" t="s">
        <v>18</v>
      </c>
      <c r="N290" t="s">
        <v>85</v>
      </c>
      <c r="O290" t="s">
        <v>20</v>
      </c>
      <c r="P290" t="s">
        <v>41</v>
      </c>
      <c r="Q290" t="s">
        <v>22</v>
      </c>
      <c r="R290" t="s">
        <v>21</v>
      </c>
      <c r="S290" t="s">
        <v>24</v>
      </c>
      <c r="T290" s="1"/>
    </row>
    <row r="291" spans="1:20" x14ac:dyDescent="0.25">
      <c r="A291" t="str">
        <f t="shared" si="12"/>
        <v>S1002920013600</v>
      </c>
      <c r="B291" t="s">
        <v>15</v>
      </c>
      <c r="C291" t="s">
        <v>237</v>
      </c>
      <c r="D291" t="s">
        <v>61</v>
      </c>
      <c r="E291" s="1">
        <v>9012.9</v>
      </c>
      <c r="F291" s="1">
        <v>0</v>
      </c>
      <c r="G291" s="1">
        <v>0</v>
      </c>
      <c r="H291" s="1"/>
      <c r="J291" s="1">
        <f t="shared" si="13"/>
        <v>-9012.9</v>
      </c>
      <c r="K291" s="1">
        <f>IFERROR(VLOOKUP(A291,'Ending FY2016'!$A:$E,5,FALSE),"0")+H291</f>
        <v>5375.53999999999</v>
      </c>
      <c r="L291" s="1">
        <f t="shared" si="14"/>
        <v>5375.53999999999</v>
      </c>
      <c r="M291" t="s">
        <v>18</v>
      </c>
      <c r="N291" t="s">
        <v>32</v>
      </c>
      <c r="O291" t="s">
        <v>20</v>
      </c>
      <c r="P291" t="s">
        <v>21</v>
      </c>
      <c r="Q291" t="s">
        <v>22</v>
      </c>
      <c r="R291" t="s">
        <v>23</v>
      </c>
      <c r="S291" t="s">
        <v>24</v>
      </c>
      <c r="T291" s="1"/>
    </row>
    <row r="292" spans="1:20" x14ac:dyDescent="0.25">
      <c r="A292" t="str">
        <f t="shared" si="12"/>
        <v>S1002920013700</v>
      </c>
      <c r="B292" t="s">
        <v>15</v>
      </c>
      <c r="C292" t="s">
        <v>237</v>
      </c>
      <c r="D292" t="s">
        <v>33</v>
      </c>
      <c r="E292" s="1">
        <v>5.85</v>
      </c>
      <c r="F292" s="1">
        <v>0</v>
      </c>
      <c r="G292" s="1">
        <v>0</v>
      </c>
      <c r="H292" s="1"/>
      <c r="J292" s="1">
        <f t="shared" si="13"/>
        <v>-5.85</v>
      </c>
      <c r="K292" s="1">
        <f>IFERROR(VLOOKUP(A292,'Ending FY2016'!$A:$E,5,FALSE),"0")+H292</f>
        <v>1</v>
      </c>
      <c r="L292" s="1">
        <f t="shared" si="14"/>
        <v>-5.85</v>
      </c>
      <c r="M292" t="s">
        <v>18</v>
      </c>
      <c r="N292" t="s">
        <v>239</v>
      </c>
      <c r="O292" t="s">
        <v>20</v>
      </c>
      <c r="P292" t="s">
        <v>21</v>
      </c>
      <c r="Q292" t="s">
        <v>22</v>
      </c>
      <c r="R292" t="s">
        <v>79</v>
      </c>
      <c r="S292" t="s">
        <v>24</v>
      </c>
      <c r="T292" s="1"/>
    </row>
    <row r="293" spans="1:20" x14ac:dyDescent="0.25">
      <c r="A293" t="str">
        <f t="shared" si="12"/>
        <v>S1002920013800</v>
      </c>
      <c r="B293" t="s">
        <v>15</v>
      </c>
      <c r="C293" t="s">
        <v>237</v>
      </c>
      <c r="D293" t="s">
        <v>63</v>
      </c>
      <c r="E293" s="1">
        <v>-55108.24</v>
      </c>
      <c r="F293" s="1">
        <v>0</v>
      </c>
      <c r="G293" s="1">
        <v>0</v>
      </c>
      <c r="H293" s="1"/>
      <c r="J293" s="1">
        <f t="shared" si="13"/>
        <v>55108.24</v>
      </c>
      <c r="K293" s="1">
        <f>IFERROR(VLOOKUP(A293,'Ending FY2016'!$A:$E,5,FALSE),"0")+H293</f>
        <v>55103.570000000007</v>
      </c>
      <c r="L293" s="1">
        <f t="shared" si="14"/>
        <v>55108.24</v>
      </c>
      <c r="M293" t="s">
        <v>18</v>
      </c>
      <c r="N293" t="s">
        <v>171</v>
      </c>
      <c r="O293" t="s">
        <v>20</v>
      </c>
      <c r="P293" t="s">
        <v>21</v>
      </c>
      <c r="Q293" t="s">
        <v>22</v>
      </c>
      <c r="R293" t="s">
        <v>79</v>
      </c>
      <c r="S293" t="s">
        <v>23</v>
      </c>
      <c r="T293" s="1"/>
    </row>
    <row r="294" spans="1:20" x14ac:dyDescent="0.25">
      <c r="A294" t="str">
        <f t="shared" si="12"/>
        <v>S1002920013900</v>
      </c>
      <c r="B294" t="s">
        <v>15</v>
      </c>
      <c r="C294" t="s">
        <v>237</v>
      </c>
      <c r="D294" t="s">
        <v>240</v>
      </c>
      <c r="E294" s="1">
        <v>-102.92</v>
      </c>
      <c r="F294" s="1">
        <v>0</v>
      </c>
      <c r="G294" s="1">
        <v>0</v>
      </c>
      <c r="H294" s="1"/>
      <c r="J294" s="1">
        <f t="shared" si="13"/>
        <v>102.92</v>
      </c>
      <c r="K294" s="1">
        <f>IFERROR(VLOOKUP(A294,'Ending FY2016'!$A:$E,5,FALSE),"0")+H294</f>
        <v>98.24</v>
      </c>
      <c r="L294" s="1">
        <f t="shared" si="14"/>
        <v>102.92</v>
      </c>
      <c r="M294" t="s">
        <v>18</v>
      </c>
      <c r="N294" t="s">
        <v>178</v>
      </c>
      <c r="O294" t="s">
        <v>20</v>
      </c>
      <c r="P294" t="s">
        <v>21</v>
      </c>
      <c r="Q294" t="s">
        <v>22</v>
      </c>
      <c r="R294" t="s">
        <v>23</v>
      </c>
      <c r="S294" t="s">
        <v>23</v>
      </c>
      <c r="T294" s="1"/>
    </row>
    <row r="295" spans="1:20" x14ac:dyDescent="0.25">
      <c r="A295" t="str">
        <f t="shared" si="12"/>
        <v>S1002920014600</v>
      </c>
      <c r="B295" t="s">
        <v>15</v>
      </c>
      <c r="C295" t="s">
        <v>237</v>
      </c>
      <c r="D295" t="s">
        <v>200</v>
      </c>
      <c r="E295" s="1">
        <v>0</v>
      </c>
      <c r="F295" s="1">
        <v>231355.26</v>
      </c>
      <c r="G295" s="1">
        <v>0</v>
      </c>
      <c r="H295" s="1"/>
      <c r="J295" s="1">
        <f t="shared" si="13"/>
        <v>-231355.26</v>
      </c>
      <c r="K295" s="1">
        <f>IFERROR(VLOOKUP(A295,'Ending FY2016'!$A:$E,5,FALSE),"0")+H295</f>
        <v>-231360.26000000024</v>
      </c>
      <c r="L295" s="1">
        <f t="shared" si="14"/>
        <v>-231355.26</v>
      </c>
      <c r="M295" t="s">
        <v>18</v>
      </c>
      <c r="N295" t="s">
        <v>148</v>
      </c>
      <c r="O295" t="s">
        <v>20</v>
      </c>
      <c r="P295" t="s">
        <v>41</v>
      </c>
      <c r="Q295" t="s">
        <v>22</v>
      </c>
      <c r="R295" t="s">
        <v>79</v>
      </c>
      <c r="S295" t="s">
        <v>66</v>
      </c>
      <c r="T295" s="1"/>
    </row>
    <row r="296" spans="1:20" x14ac:dyDescent="0.25">
      <c r="A296" t="str">
        <f t="shared" si="12"/>
        <v>S1002920014700</v>
      </c>
      <c r="B296" t="s">
        <v>15</v>
      </c>
      <c r="C296" t="s">
        <v>237</v>
      </c>
      <c r="D296" t="s">
        <v>241</v>
      </c>
      <c r="E296" s="1">
        <v>308468.83</v>
      </c>
      <c r="F296" s="1">
        <v>28670.85</v>
      </c>
      <c r="G296" s="1">
        <v>0</v>
      </c>
      <c r="H296" s="1"/>
      <c r="J296" s="1">
        <f t="shared" si="13"/>
        <v>-337139.68</v>
      </c>
      <c r="K296" s="1">
        <f>IFERROR(VLOOKUP(A296,'Ending FY2016'!$A:$E,5,FALSE),"0")+H296</f>
        <v>-355007.79</v>
      </c>
      <c r="L296" s="1">
        <f t="shared" si="14"/>
        <v>-355007.79</v>
      </c>
      <c r="M296" t="s">
        <v>18</v>
      </c>
      <c r="N296" t="s">
        <v>65</v>
      </c>
      <c r="O296" t="s">
        <v>20</v>
      </c>
      <c r="P296" t="s">
        <v>41</v>
      </c>
      <c r="Q296" t="s">
        <v>22</v>
      </c>
      <c r="R296" t="s">
        <v>23</v>
      </c>
      <c r="S296" t="s">
        <v>66</v>
      </c>
      <c r="T296" s="1"/>
    </row>
    <row r="297" spans="1:20" x14ac:dyDescent="0.25">
      <c r="A297" t="str">
        <f t="shared" si="12"/>
        <v>S1002920014900</v>
      </c>
      <c r="B297" t="s">
        <v>15</v>
      </c>
      <c r="C297" t="s">
        <v>237</v>
      </c>
      <c r="D297" t="s">
        <v>242</v>
      </c>
      <c r="E297" s="1">
        <v>-1046.43</v>
      </c>
      <c r="F297" s="1">
        <v>32436.959999999999</v>
      </c>
      <c r="G297" s="1">
        <v>0</v>
      </c>
      <c r="H297" s="1"/>
      <c r="J297" s="1">
        <f t="shared" si="13"/>
        <v>-31390.53</v>
      </c>
      <c r="K297" s="1">
        <f>IFERROR(VLOOKUP(A297,'Ending FY2016'!$A:$E,5,FALSE),"0")+H297</f>
        <v>-31395.959999999963</v>
      </c>
      <c r="L297" s="1">
        <f t="shared" si="14"/>
        <v>-31390.53</v>
      </c>
      <c r="M297" t="s">
        <v>18</v>
      </c>
      <c r="N297" t="s">
        <v>243</v>
      </c>
      <c r="O297" t="s">
        <v>20</v>
      </c>
      <c r="P297" t="s">
        <v>41</v>
      </c>
      <c r="Q297" t="s">
        <v>22</v>
      </c>
      <c r="R297" t="s">
        <v>21</v>
      </c>
      <c r="S297" t="s">
        <v>66</v>
      </c>
      <c r="T297" s="1"/>
    </row>
    <row r="298" spans="1:20" x14ac:dyDescent="0.25">
      <c r="A298" t="str">
        <f t="shared" si="12"/>
        <v>S1002920015000</v>
      </c>
      <c r="B298" t="s">
        <v>15</v>
      </c>
      <c r="C298" t="s">
        <v>237</v>
      </c>
      <c r="D298" t="s">
        <v>244</v>
      </c>
      <c r="E298" s="1">
        <v>-3.57</v>
      </c>
      <c r="F298" s="1">
        <v>664960.93000000005</v>
      </c>
      <c r="G298" s="1">
        <v>0</v>
      </c>
      <c r="H298" s="1"/>
      <c r="J298" s="1">
        <f t="shared" si="13"/>
        <v>-664957.3600000001</v>
      </c>
      <c r="K298" s="1">
        <f>IFERROR(VLOOKUP(A298,'Ending FY2016'!$A:$E,5,FALSE),"0")+H298</f>
        <v>-664962.9299999997</v>
      </c>
      <c r="L298" s="1">
        <f t="shared" si="14"/>
        <v>-664957.3600000001</v>
      </c>
      <c r="M298" t="s">
        <v>18</v>
      </c>
      <c r="N298" t="s">
        <v>148</v>
      </c>
      <c r="O298" t="s">
        <v>20</v>
      </c>
      <c r="P298" t="s">
        <v>41</v>
      </c>
      <c r="Q298" t="s">
        <v>22</v>
      </c>
      <c r="R298" t="s">
        <v>79</v>
      </c>
      <c r="S298" t="s">
        <v>66</v>
      </c>
      <c r="T298" s="1"/>
    </row>
    <row r="299" spans="1:20" x14ac:dyDescent="0.25">
      <c r="A299" t="str">
        <f t="shared" si="12"/>
        <v>S1002920015100</v>
      </c>
      <c r="B299" t="s">
        <v>15</v>
      </c>
      <c r="C299" t="s">
        <v>237</v>
      </c>
      <c r="D299" t="s">
        <v>245</v>
      </c>
      <c r="E299" s="1">
        <v>-25287.25</v>
      </c>
      <c r="F299" s="1">
        <v>666093.06999999995</v>
      </c>
      <c r="G299" s="1">
        <v>0</v>
      </c>
      <c r="H299" s="1"/>
      <c r="J299" s="1">
        <f t="shared" si="13"/>
        <v>-640805.81999999995</v>
      </c>
      <c r="K299" s="1">
        <f>IFERROR(VLOOKUP(A299,'Ending FY2016'!$A:$E,5,FALSE),"0")+H299</f>
        <v>-712831.49</v>
      </c>
      <c r="L299" s="1">
        <f t="shared" si="14"/>
        <v>-712831.49</v>
      </c>
      <c r="M299" t="s">
        <v>18</v>
      </c>
      <c r="N299" t="s">
        <v>65</v>
      </c>
      <c r="O299" t="s">
        <v>20</v>
      </c>
      <c r="P299" t="s">
        <v>41</v>
      </c>
      <c r="Q299" t="s">
        <v>22</v>
      </c>
      <c r="R299" t="s">
        <v>23</v>
      </c>
      <c r="S299" t="s">
        <v>66</v>
      </c>
      <c r="T299" s="1"/>
    </row>
    <row r="300" spans="1:20" x14ac:dyDescent="0.25">
      <c r="A300" t="str">
        <f t="shared" si="12"/>
        <v>S1002920015300</v>
      </c>
      <c r="B300" t="s">
        <v>15</v>
      </c>
      <c r="C300" t="s">
        <v>237</v>
      </c>
      <c r="D300" t="s">
        <v>217</v>
      </c>
      <c r="E300" s="1">
        <v>144472.35999999999</v>
      </c>
      <c r="F300" s="1">
        <v>0</v>
      </c>
      <c r="G300" s="1">
        <v>0</v>
      </c>
      <c r="H300" s="1"/>
      <c r="J300" s="1">
        <f t="shared" si="13"/>
        <v>-144472.35999999999</v>
      </c>
      <c r="K300" s="1">
        <f>IFERROR(VLOOKUP(A300,'Ending FY2016'!$A:$E,5,FALSE),"0")+H300</f>
        <v>-148001.44</v>
      </c>
      <c r="L300" s="1">
        <f t="shared" si="14"/>
        <v>-148001.44</v>
      </c>
      <c r="M300" t="s">
        <v>18</v>
      </c>
      <c r="N300" t="s">
        <v>148</v>
      </c>
      <c r="O300" t="s">
        <v>20</v>
      </c>
      <c r="P300" t="s">
        <v>41</v>
      </c>
      <c r="Q300" t="s">
        <v>22</v>
      </c>
      <c r="R300" t="s">
        <v>79</v>
      </c>
      <c r="S300" t="s">
        <v>66</v>
      </c>
      <c r="T300" s="1"/>
    </row>
    <row r="301" spans="1:20" x14ac:dyDescent="0.25">
      <c r="A301" t="str">
        <f t="shared" si="12"/>
        <v>S1002920015500</v>
      </c>
      <c r="B301" t="s">
        <v>15</v>
      </c>
      <c r="C301" t="s">
        <v>237</v>
      </c>
      <c r="D301" t="s">
        <v>145</v>
      </c>
      <c r="E301" s="1">
        <v>10769.71</v>
      </c>
      <c r="F301" s="1">
        <v>0</v>
      </c>
      <c r="G301" s="1">
        <v>0</v>
      </c>
      <c r="H301" s="1"/>
      <c r="J301" s="1">
        <f t="shared" si="13"/>
        <v>-10769.71</v>
      </c>
      <c r="K301" s="1">
        <f>IFERROR(VLOOKUP(A301,'Ending FY2016'!$A:$E,5,FALSE),"0")+H301</f>
        <v>-28978.680000000011</v>
      </c>
      <c r="L301" s="1">
        <f t="shared" si="14"/>
        <v>-28978.680000000011</v>
      </c>
      <c r="M301" t="s">
        <v>18</v>
      </c>
      <c r="N301" t="s">
        <v>65</v>
      </c>
      <c r="O301" t="s">
        <v>20</v>
      </c>
      <c r="P301" t="s">
        <v>41</v>
      </c>
      <c r="Q301" t="s">
        <v>22</v>
      </c>
      <c r="R301" t="s">
        <v>23</v>
      </c>
      <c r="S301" t="s">
        <v>66</v>
      </c>
      <c r="T301" s="1"/>
    </row>
    <row r="302" spans="1:20" x14ac:dyDescent="0.25">
      <c r="A302" t="str">
        <f t="shared" si="12"/>
        <v>S1002920015600</v>
      </c>
      <c r="B302" t="s">
        <v>15</v>
      </c>
      <c r="C302" t="s">
        <v>237</v>
      </c>
      <c r="D302" t="s">
        <v>246</v>
      </c>
      <c r="E302" s="1">
        <v>-116441.65</v>
      </c>
      <c r="F302" s="1">
        <v>0</v>
      </c>
      <c r="G302" s="1">
        <v>0</v>
      </c>
      <c r="H302" s="1"/>
      <c r="J302" s="1">
        <f t="shared" si="13"/>
        <v>116441.65</v>
      </c>
      <c r="K302" s="1">
        <f>IFERROR(VLOOKUP(A302,'Ending FY2016'!$A:$E,5,FALSE),"0")+H302</f>
        <v>116447.96999999997</v>
      </c>
      <c r="L302" s="1">
        <f t="shared" si="14"/>
        <v>116441.65</v>
      </c>
      <c r="M302" t="s">
        <v>18</v>
      </c>
      <c r="N302" t="s">
        <v>104</v>
      </c>
      <c r="O302" t="s">
        <v>20</v>
      </c>
      <c r="P302" t="s">
        <v>41</v>
      </c>
      <c r="Q302" t="s">
        <v>22</v>
      </c>
      <c r="R302" t="s">
        <v>23</v>
      </c>
      <c r="S302" t="s">
        <v>66</v>
      </c>
      <c r="T302" s="1"/>
    </row>
    <row r="303" spans="1:20" x14ac:dyDescent="0.25">
      <c r="A303" t="str">
        <f t="shared" si="12"/>
        <v>S1002920017900</v>
      </c>
      <c r="B303" t="s">
        <v>15</v>
      </c>
      <c r="C303" t="s">
        <v>237</v>
      </c>
      <c r="D303" t="s">
        <v>247</v>
      </c>
      <c r="E303" s="1">
        <v>4.33</v>
      </c>
      <c r="F303" s="1">
        <v>0</v>
      </c>
      <c r="G303" s="1">
        <v>0</v>
      </c>
      <c r="H303" s="1"/>
      <c r="J303" s="1">
        <f t="shared" si="13"/>
        <v>-4.33</v>
      </c>
      <c r="K303" s="1">
        <f>IFERROR(VLOOKUP(A303,'Ending FY2016'!$A:$E,5,FALSE),"0")+H303</f>
        <v>-4</v>
      </c>
      <c r="L303" s="1">
        <f t="shared" si="14"/>
        <v>-4.33</v>
      </c>
      <c r="M303" t="s">
        <v>18</v>
      </c>
      <c r="N303" t="s">
        <v>44</v>
      </c>
      <c r="O303" t="s">
        <v>20</v>
      </c>
      <c r="P303" t="s">
        <v>41</v>
      </c>
      <c r="Q303" t="s">
        <v>22</v>
      </c>
      <c r="R303" t="s">
        <v>23</v>
      </c>
      <c r="S303" t="s">
        <v>24</v>
      </c>
      <c r="T303" s="1"/>
    </row>
    <row r="304" spans="1:20" x14ac:dyDescent="0.25">
      <c r="A304" t="str">
        <f t="shared" si="12"/>
        <v>S1002920018000</v>
      </c>
      <c r="B304" t="s">
        <v>15</v>
      </c>
      <c r="C304" t="s">
        <v>237</v>
      </c>
      <c r="D304" t="s">
        <v>248</v>
      </c>
      <c r="E304" s="1">
        <v>-170273.24</v>
      </c>
      <c r="F304" s="1">
        <v>0</v>
      </c>
      <c r="G304" s="1">
        <v>0</v>
      </c>
      <c r="H304" s="1"/>
      <c r="J304" s="1">
        <f t="shared" si="13"/>
        <v>170273.24</v>
      </c>
      <c r="K304" s="1">
        <f>IFERROR(VLOOKUP(A304,'Ending FY2016'!$A:$E,5,FALSE),"0")+H304</f>
        <v>170277.09999999998</v>
      </c>
      <c r="L304" s="1">
        <f t="shared" si="14"/>
        <v>170273.24</v>
      </c>
      <c r="M304" t="s">
        <v>18</v>
      </c>
      <c r="N304" t="s">
        <v>173</v>
      </c>
      <c r="O304" t="s">
        <v>20</v>
      </c>
      <c r="P304" t="s">
        <v>21</v>
      </c>
      <c r="Q304" t="s">
        <v>22</v>
      </c>
      <c r="R304" t="s">
        <v>21</v>
      </c>
      <c r="S304" t="s">
        <v>23</v>
      </c>
      <c r="T304" s="1"/>
    </row>
    <row r="305" spans="1:20" x14ac:dyDescent="0.25">
      <c r="A305" t="str">
        <f t="shared" si="12"/>
        <v>S1002920018100</v>
      </c>
      <c r="B305" t="s">
        <v>15</v>
      </c>
      <c r="C305" t="s">
        <v>237</v>
      </c>
      <c r="D305" t="s">
        <v>249</v>
      </c>
      <c r="E305" s="1">
        <v>-13144.11</v>
      </c>
      <c r="F305" s="1">
        <v>0</v>
      </c>
      <c r="G305" s="1">
        <v>0</v>
      </c>
      <c r="H305" s="1"/>
      <c r="J305" s="1">
        <f t="shared" si="13"/>
        <v>13144.11</v>
      </c>
      <c r="K305" s="1">
        <f>IFERROR(VLOOKUP(A305,'Ending FY2016'!$A:$E,5,FALSE),"0")+H305</f>
        <v>13142.22</v>
      </c>
      <c r="L305" s="1">
        <f t="shared" si="14"/>
        <v>13144.11</v>
      </c>
      <c r="M305" t="s">
        <v>18</v>
      </c>
      <c r="N305" t="s">
        <v>250</v>
      </c>
      <c r="O305" t="s">
        <v>20</v>
      </c>
      <c r="P305" t="s">
        <v>41</v>
      </c>
      <c r="Q305" t="s">
        <v>22</v>
      </c>
      <c r="R305" t="s">
        <v>23</v>
      </c>
      <c r="S305" t="s">
        <v>23</v>
      </c>
      <c r="T305" s="1"/>
    </row>
    <row r="306" spans="1:20" x14ac:dyDescent="0.25">
      <c r="A306" t="str">
        <f t="shared" si="12"/>
        <v>S1002920022500</v>
      </c>
      <c r="B306" t="s">
        <v>15</v>
      </c>
      <c r="C306" t="s">
        <v>237</v>
      </c>
      <c r="D306" t="s">
        <v>168</v>
      </c>
      <c r="E306" s="1">
        <v>-1145295.5900000001</v>
      </c>
      <c r="F306" s="1">
        <v>0</v>
      </c>
      <c r="G306" s="1">
        <v>0</v>
      </c>
      <c r="H306" s="1"/>
      <c r="J306" s="1">
        <f t="shared" si="13"/>
        <v>1145295.5900000001</v>
      </c>
      <c r="K306" s="1">
        <f>IFERROR(VLOOKUP(A306,'Ending FY2016'!$A:$E,5,FALSE),"0")+H306</f>
        <v>1145300.5799999998</v>
      </c>
      <c r="L306" s="1">
        <f t="shared" si="14"/>
        <v>1145295.5900000001</v>
      </c>
      <c r="M306" t="s">
        <v>70</v>
      </c>
      <c r="N306" t="s">
        <v>32</v>
      </c>
      <c r="O306" t="s">
        <v>20</v>
      </c>
      <c r="P306" t="s">
        <v>41</v>
      </c>
      <c r="Q306" t="s">
        <v>22</v>
      </c>
      <c r="R306" t="s">
        <v>21</v>
      </c>
      <c r="S306" t="s">
        <v>24</v>
      </c>
      <c r="T306" s="1"/>
    </row>
    <row r="307" spans="1:20" x14ac:dyDescent="0.25">
      <c r="A307" t="str">
        <f t="shared" si="12"/>
        <v>S1002920023500</v>
      </c>
      <c r="B307" t="s">
        <v>15</v>
      </c>
      <c r="C307" t="s">
        <v>237</v>
      </c>
      <c r="D307" t="s">
        <v>172</v>
      </c>
      <c r="E307" s="1">
        <v>1.98</v>
      </c>
      <c r="F307" s="1">
        <v>0</v>
      </c>
      <c r="G307" s="1">
        <v>0</v>
      </c>
      <c r="H307" s="1"/>
      <c r="J307" s="1">
        <f t="shared" si="13"/>
        <v>-1.98</v>
      </c>
      <c r="K307" s="1">
        <f>IFERROR(VLOOKUP(A307,'Ending FY2016'!$A:$E,5,FALSE),"0")+H307</f>
        <v>0</v>
      </c>
      <c r="L307" s="1">
        <f t="shared" si="14"/>
        <v>-1.98</v>
      </c>
      <c r="M307" t="s">
        <v>70</v>
      </c>
      <c r="N307" t="s">
        <v>58</v>
      </c>
      <c r="O307" t="s">
        <v>20</v>
      </c>
      <c r="P307" t="s">
        <v>41</v>
      </c>
      <c r="Q307" t="s">
        <v>22</v>
      </c>
      <c r="R307" t="s">
        <v>21</v>
      </c>
      <c r="S307" t="s">
        <v>24</v>
      </c>
      <c r="T307" s="1"/>
    </row>
    <row r="308" spans="1:20" x14ac:dyDescent="0.25">
      <c r="A308" t="str">
        <f t="shared" si="12"/>
        <v>S1002920096500</v>
      </c>
      <c r="B308" t="s">
        <v>15</v>
      </c>
      <c r="C308" t="s">
        <v>237</v>
      </c>
      <c r="D308" t="s">
        <v>112</v>
      </c>
      <c r="E308" s="1">
        <v>0</v>
      </c>
      <c r="F308" s="1">
        <v>0</v>
      </c>
      <c r="G308" s="1">
        <v>0</v>
      </c>
      <c r="H308" s="1"/>
      <c r="J308" s="1">
        <f t="shared" si="13"/>
        <v>0</v>
      </c>
      <c r="K308" s="1">
        <f>IFERROR(VLOOKUP(A308,'Ending FY2016'!$A:$E,5,FALSE),"0")+H308</f>
        <v>0</v>
      </c>
      <c r="L308" s="1">
        <f t="shared" si="14"/>
        <v>0</v>
      </c>
      <c r="M308" t="s">
        <v>24</v>
      </c>
      <c r="N308" t="s">
        <v>24</v>
      </c>
      <c r="O308" t="s">
        <v>109</v>
      </c>
      <c r="P308" t="s">
        <v>41</v>
      </c>
      <c r="Q308" t="s">
        <v>22</v>
      </c>
      <c r="R308" t="s">
        <v>23</v>
      </c>
      <c r="S308" t="s">
        <v>24</v>
      </c>
      <c r="T308" s="1"/>
    </row>
    <row r="309" spans="1:20" x14ac:dyDescent="0.25">
      <c r="A309" t="str">
        <f t="shared" si="12"/>
        <v>S1002920096700</v>
      </c>
      <c r="B309" t="s">
        <v>15</v>
      </c>
      <c r="C309" t="s">
        <v>237</v>
      </c>
      <c r="D309" t="s">
        <v>113</v>
      </c>
      <c r="E309" s="1">
        <v>0</v>
      </c>
      <c r="F309" s="1">
        <v>0</v>
      </c>
      <c r="G309" s="1">
        <v>0</v>
      </c>
      <c r="H309" s="1"/>
      <c r="J309" s="1">
        <f t="shared" si="13"/>
        <v>0</v>
      </c>
      <c r="K309" s="1">
        <f>IFERROR(VLOOKUP(A309,'Ending FY2016'!$A:$E,5,FALSE),"0")+H309</f>
        <v>0</v>
      </c>
      <c r="L309" s="1">
        <f t="shared" si="14"/>
        <v>0</v>
      </c>
      <c r="M309" t="s">
        <v>24</v>
      </c>
      <c r="N309" t="s">
        <v>24</v>
      </c>
      <c r="O309" t="s">
        <v>109</v>
      </c>
      <c r="P309" t="s">
        <v>41</v>
      </c>
      <c r="Q309" t="s">
        <v>22</v>
      </c>
      <c r="R309" t="s">
        <v>23</v>
      </c>
      <c r="S309" t="s">
        <v>24</v>
      </c>
      <c r="T309" s="1"/>
    </row>
    <row r="310" spans="1:20" x14ac:dyDescent="0.25">
      <c r="A310" t="str">
        <f t="shared" si="12"/>
        <v>S1002920097100</v>
      </c>
      <c r="B310" t="s">
        <v>15</v>
      </c>
      <c r="C310" t="s">
        <v>237</v>
      </c>
      <c r="D310" t="s">
        <v>120</v>
      </c>
      <c r="E310" s="1">
        <v>0</v>
      </c>
      <c r="F310" s="1">
        <v>0</v>
      </c>
      <c r="G310" s="1">
        <v>0</v>
      </c>
      <c r="H310" s="1"/>
      <c r="J310" s="1">
        <f t="shared" si="13"/>
        <v>0</v>
      </c>
      <c r="K310" s="1">
        <f>IFERROR(VLOOKUP(A310,'Ending FY2016'!$A:$E,5,FALSE),"0")+H310</f>
        <v>0</v>
      </c>
      <c r="L310" s="1">
        <f t="shared" si="14"/>
        <v>0</v>
      </c>
      <c r="M310" t="s">
        <v>24</v>
      </c>
      <c r="N310" t="s">
        <v>24</v>
      </c>
      <c r="O310" t="s">
        <v>109</v>
      </c>
      <c r="P310" t="s">
        <v>41</v>
      </c>
      <c r="Q310" t="s">
        <v>22</v>
      </c>
      <c r="R310" t="s">
        <v>23</v>
      </c>
      <c r="S310" t="s">
        <v>24</v>
      </c>
      <c r="T310" s="1"/>
    </row>
    <row r="311" spans="1:20" x14ac:dyDescent="0.25">
      <c r="A311" t="str">
        <f t="shared" si="12"/>
        <v>S1002920099100</v>
      </c>
      <c r="B311" t="s">
        <v>15</v>
      </c>
      <c r="C311" t="s">
        <v>237</v>
      </c>
      <c r="D311" t="s">
        <v>124</v>
      </c>
      <c r="E311" s="1">
        <v>0</v>
      </c>
      <c r="F311" s="1">
        <v>0</v>
      </c>
      <c r="G311" s="1">
        <v>0</v>
      </c>
      <c r="H311" s="1"/>
      <c r="J311" s="1">
        <f t="shared" si="13"/>
        <v>0</v>
      </c>
      <c r="K311" s="1">
        <f>IFERROR(VLOOKUP(A311,'Ending FY2016'!$A:$E,5,FALSE),"0")+H311</f>
        <v>0</v>
      </c>
      <c r="L311" s="1">
        <f t="shared" si="14"/>
        <v>0</v>
      </c>
      <c r="M311" t="s">
        <v>24</v>
      </c>
      <c r="N311" t="s">
        <v>24</v>
      </c>
      <c r="O311" t="s">
        <v>109</v>
      </c>
      <c r="P311" t="s">
        <v>41</v>
      </c>
      <c r="Q311" t="s">
        <v>22</v>
      </c>
      <c r="R311" t="s">
        <v>23</v>
      </c>
      <c r="S311" t="s">
        <v>24</v>
      </c>
      <c r="T311" s="1"/>
    </row>
    <row r="312" spans="1:20" x14ac:dyDescent="0.25">
      <c r="A312" t="str">
        <f t="shared" si="12"/>
        <v>S1002920099300</v>
      </c>
      <c r="B312" t="s">
        <v>15</v>
      </c>
      <c r="C312" t="s">
        <v>237</v>
      </c>
      <c r="D312" t="s">
        <v>125</v>
      </c>
      <c r="E312" s="1">
        <v>1015</v>
      </c>
      <c r="F312" s="1">
        <v>15973.779999999999</v>
      </c>
      <c r="G312" s="1">
        <v>0</v>
      </c>
      <c r="H312" s="1"/>
      <c r="J312" s="1">
        <f t="shared" si="13"/>
        <v>-16988.78</v>
      </c>
      <c r="K312" s="1">
        <f>IFERROR(VLOOKUP(A312,'Ending FY2016'!$A:$E,5,FALSE),"0")+H312</f>
        <v>-177</v>
      </c>
      <c r="L312" s="1">
        <f t="shared" si="14"/>
        <v>-177</v>
      </c>
      <c r="M312" t="s">
        <v>24</v>
      </c>
      <c r="N312" t="s">
        <v>24</v>
      </c>
      <c r="O312" t="s">
        <v>107</v>
      </c>
      <c r="P312" t="s">
        <v>41</v>
      </c>
      <c r="Q312" t="s">
        <v>22</v>
      </c>
      <c r="R312" t="s">
        <v>23</v>
      </c>
      <c r="S312" t="s">
        <v>24</v>
      </c>
      <c r="T312" s="1"/>
    </row>
    <row r="313" spans="1:20" x14ac:dyDescent="0.25">
      <c r="A313" t="str">
        <f t="shared" si="12"/>
        <v>S1002920090800</v>
      </c>
      <c r="B313" t="s">
        <v>15</v>
      </c>
      <c r="C313" t="s">
        <v>237</v>
      </c>
      <c r="D313" t="s">
        <v>211</v>
      </c>
      <c r="E313" s="1">
        <v>0</v>
      </c>
      <c r="F313" s="1">
        <v>0</v>
      </c>
      <c r="G313" s="1">
        <v>0</v>
      </c>
      <c r="H313" s="1"/>
      <c r="J313" s="1">
        <f t="shared" si="13"/>
        <v>0</v>
      </c>
      <c r="K313" s="1">
        <f>IFERROR(VLOOKUP(A313,'Ending FY2016'!$A:$E,5,FALSE),"0")+H313</f>
        <v>0</v>
      </c>
      <c r="L313" s="1">
        <f t="shared" si="14"/>
        <v>0</v>
      </c>
      <c r="M313" t="s">
        <v>24</v>
      </c>
      <c r="N313" t="s">
        <v>24</v>
      </c>
      <c r="O313" t="s">
        <v>107</v>
      </c>
      <c r="P313" t="s">
        <v>41</v>
      </c>
      <c r="Q313" t="s">
        <v>22</v>
      </c>
      <c r="R313" t="s">
        <v>23</v>
      </c>
      <c r="S313" t="s">
        <v>24</v>
      </c>
      <c r="T313" s="1"/>
    </row>
    <row r="314" spans="1:20" x14ac:dyDescent="0.25">
      <c r="A314" t="str">
        <f t="shared" si="12"/>
        <v>S5733200017000</v>
      </c>
      <c r="B314" t="s">
        <v>251</v>
      </c>
      <c r="C314" t="s">
        <v>75</v>
      </c>
      <c r="D314" t="s">
        <v>228</v>
      </c>
      <c r="E314" s="1">
        <v>-578841024.87</v>
      </c>
      <c r="F314" s="1">
        <v>578669576.50999999</v>
      </c>
      <c r="G314" s="1">
        <v>0</v>
      </c>
      <c r="H314" s="1"/>
      <c r="J314" s="1">
        <f t="shared" si="13"/>
        <v>171448.36000001431</v>
      </c>
      <c r="K314" s="1">
        <f>IFERROR(VLOOKUP(A314,'Ending FY2016'!$A:$E,5,FALSE),"0")+H314</f>
        <v>-24007502.280000001</v>
      </c>
      <c r="L314" s="1">
        <f t="shared" si="14"/>
        <v>-24007502.280000001</v>
      </c>
      <c r="M314" t="s">
        <v>18</v>
      </c>
      <c r="N314" t="s">
        <v>252</v>
      </c>
      <c r="O314" t="s">
        <v>135</v>
      </c>
      <c r="P314" t="s">
        <v>41</v>
      </c>
      <c r="Q314" t="s">
        <v>22</v>
      </c>
      <c r="R314" t="s">
        <v>79</v>
      </c>
      <c r="S314" t="s">
        <v>66</v>
      </c>
      <c r="T314" s="1"/>
    </row>
    <row r="315" spans="1:20" x14ac:dyDescent="0.25">
      <c r="A315" t="str">
        <f t="shared" si="12"/>
        <v>S5733200029000</v>
      </c>
      <c r="B315" t="s">
        <v>251</v>
      </c>
      <c r="C315" t="s">
        <v>75</v>
      </c>
      <c r="D315" t="s">
        <v>253</v>
      </c>
      <c r="E315" s="1">
        <v>-237785422</v>
      </c>
      <c r="F315" s="1">
        <v>237785422</v>
      </c>
      <c r="G315" s="1">
        <v>0</v>
      </c>
      <c r="H315" s="1"/>
      <c r="J315" s="1">
        <f t="shared" si="13"/>
        <v>0</v>
      </c>
      <c r="K315" s="1">
        <f>IFERROR(VLOOKUP(A315,'Ending FY2016'!$A:$E,5,FALSE),"0")+H315</f>
        <v>-6348472</v>
      </c>
      <c r="L315" s="1">
        <f t="shared" si="14"/>
        <v>-6348472</v>
      </c>
      <c r="M315" t="s">
        <v>70</v>
      </c>
      <c r="N315" t="s">
        <v>252</v>
      </c>
      <c r="O315" t="s">
        <v>135</v>
      </c>
      <c r="P315" t="s">
        <v>41</v>
      </c>
      <c r="Q315" t="s">
        <v>22</v>
      </c>
      <c r="R315" t="s">
        <v>79</v>
      </c>
      <c r="S315" t="s">
        <v>66</v>
      </c>
      <c r="T315" s="1"/>
    </row>
    <row r="316" spans="1:20" x14ac:dyDescent="0.25">
      <c r="A316" t="str">
        <f t="shared" si="12"/>
        <v>S2123600096700</v>
      </c>
      <c r="B316" t="s">
        <v>114</v>
      </c>
      <c r="C316" t="s">
        <v>254</v>
      </c>
      <c r="D316" t="s">
        <v>113</v>
      </c>
      <c r="E316" s="1">
        <v>0</v>
      </c>
      <c r="F316" s="1">
        <v>0</v>
      </c>
      <c r="G316" s="1">
        <v>0</v>
      </c>
      <c r="H316" s="1"/>
      <c r="J316" s="1">
        <f t="shared" si="13"/>
        <v>0</v>
      </c>
      <c r="K316" s="1">
        <f>IFERROR(VLOOKUP(A316,'Ending FY2016'!$A:$E,5,FALSE),"0")+H316</f>
        <v>0</v>
      </c>
      <c r="L316" s="1">
        <f t="shared" si="14"/>
        <v>0</v>
      </c>
      <c r="M316" t="s">
        <v>24</v>
      </c>
      <c r="N316" t="s">
        <v>24</v>
      </c>
      <c r="O316" t="s">
        <v>109</v>
      </c>
      <c r="P316" t="s">
        <v>41</v>
      </c>
      <c r="Q316" t="s">
        <v>22</v>
      </c>
      <c r="R316" t="s">
        <v>23</v>
      </c>
      <c r="S316" t="s">
        <v>24</v>
      </c>
      <c r="T316" s="1"/>
    </row>
    <row r="317" spans="1:20" x14ac:dyDescent="0.25">
      <c r="A317" t="str">
        <f t="shared" si="12"/>
        <v>S2123600097100</v>
      </c>
      <c r="B317" t="s">
        <v>114</v>
      </c>
      <c r="C317" t="s">
        <v>254</v>
      </c>
      <c r="D317" t="s">
        <v>120</v>
      </c>
      <c r="E317" s="1">
        <v>0</v>
      </c>
      <c r="F317" s="1">
        <v>0</v>
      </c>
      <c r="G317" s="1">
        <v>0</v>
      </c>
      <c r="H317" s="1"/>
      <c r="J317" s="1">
        <f t="shared" si="13"/>
        <v>0</v>
      </c>
      <c r="K317" s="1">
        <f>IFERROR(VLOOKUP(A317,'Ending FY2016'!$A:$E,5,FALSE),"0")+H317</f>
        <v>0</v>
      </c>
      <c r="L317" s="1">
        <f t="shared" si="14"/>
        <v>0</v>
      </c>
      <c r="M317" t="s">
        <v>24</v>
      </c>
      <c r="N317" t="s">
        <v>24</v>
      </c>
      <c r="O317" t="s">
        <v>109</v>
      </c>
      <c r="P317" t="s">
        <v>41</v>
      </c>
      <c r="Q317" t="s">
        <v>22</v>
      </c>
      <c r="R317" t="s">
        <v>23</v>
      </c>
      <c r="S317" t="s">
        <v>24</v>
      </c>
      <c r="T317" s="1"/>
    </row>
    <row r="318" spans="1:20" x14ac:dyDescent="0.25">
      <c r="A318" t="str">
        <f t="shared" si="12"/>
        <v>S2123700010500</v>
      </c>
      <c r="B318" t="s">
        <v>114</v>
      </c>
      <c r="C318" t="s">
        <v>156</v>
      </c>
      <c r="D318" t="s">
        <v>255</v>
      </c>
      <c r="E318" s="1">
        <v>-257418.19</v>
      </c>
      <c r="F318" s="1">
        <v>0</v>
      </c>
      <c r="G318" s="1">
        <v>0</v>
      </c>
      <c r="H318" s="1"/>
      <c r="J318" s="1">
        <f t="shared" si="13"/>
        <v>257418.19</v>
      </c>
      <c r="K318" s="1">
        <f>IFERROR(VLOOKUP(A318,'Ending FY2016'!$A:$E,5,FALSE),"0")+H318</f>
        <v>257422.82</v>
      </c>
      <c r="L318" s="1">
        <f t="shared" si="14"/>
        <v>257418.19</v>
      </c>
      <c r="M318" t="s">
        <v>18</v>
      </c>
      <c r="N318" t="s">
        <v>256</v>
      </c>
      <c r="O318" t="s">
        <v>135</v>
      </c>
      <c r="P318" t="s">
        <v>41</v>
      </c>
      <c r="Q318" t="s">
        <v>22</v>
      </c>
      <c r="R318" t="s">
        <v>79</v>
      </c>
      <c r="S318" t="s">
        <v>24</v>
      </c>
      <c r="T318" s="1"/>
    </row>
    <row r="319" spans="1:20" x14ac:dyDescent="0.25">
      <c r="A319" t="str">
        <f t="shared" si="12"/>
        <v>S2123700010600</v>
      </c>
      <c r="B319" t="s">
        <v>114</v>
      </c>
      <c r="C319" t="s">
        <v>156</v>
      </c>
      <c r="D319" t="s">
        <v>257</v>
      </c>
      <c r="E319" s="1">
        <v>-55418.26</v>
      </c>
      <c r="F319" s="1">
        <v>0</v>
      </c>
      <c r="G319" s="1">
        <v>0</v>
      </c>
      <c r="H319" s="1"/>
      <c r="J319" s="1">
        <f t="shared" si="13"/>
        <v>55418.26</v>
      </c>
      <c r="K319" s="1">
        <f>IFERROR(VLOOKUP(A319,'Ending FY2016'!$A:$E,5,FALSE),"0")+H319</f>
        <v>55419.119999999995</v>
      </c>
      <c r="L319" s="1">
        <f t="shared" si="14"/>
        <v>55418.26</v>
      </c>
      <c r="M319" t="s">
        <v>18</v>
      </c>
      <c r="N319" t="s">
        <v>258</v>
      </c>
      <c r="O319" t="s">
        <v>135</v>
      </c>
      <c r="P319" t="s">
        <v>41</v>
      </c>
      <c r="Q319" t="s">
        <v>22</v>
      </c>
      <c r="R319" t="s">
        <v>23</v>
      </c>
      <c r="S319" t="s">
        <v>24</v>
      </c>
      <c r="T319" s="1"/>
    </row>
    <row r="320" spans="1:20" x14ac:dyDescent="0.25">
      <c r="A320" t="str">
        <f t="shared" si="12"/>
        <v>S2123700010700</v>
      </c>
      <c r="B320" t="s">
        <v>114</v>
      </c>
      <c r="C320" t="s">
        <v>156</v>
      </c>
      <c r="D320" t="s">
        <v>259</v>
      </c>
      <c r="E320" s="1">
        <v>0</v>
      </c>
      <c r="F320" s="1">
        <v>0</v>
      </c>
      <c r="G320" s="1">
        <v>0</v>
      </c>
      <c r="H320" s="1"/>
      <c r="J320" s="1">
        <f t="shared" si="13"/>
        <v>0</v>
      </c>
      <c r="K320" s="1">
        <f>IFERROR(VLOOKUP(A320,'Ending FY2016'!$A:$E,5,FALSE),"0")+H320</f>
        <v>0</v>
      </c>
      <c r="L320" s="1">
        <f t="shared" si="14"/>
        <v>0</v>
      </c>
      <c r="M320" t="s">
        <v>18</v>
      </c>
      <c r="N320" t="s">
        <v>260</v>
      </c>
      <c r="O320" t="s">
        <v>135</v>
      </c>
      <c r="P320" t="s">
        <v>41</v>
      </c>
      <c r="Q320" t="s">
        <v>22</v>
      </c>
      <c r="R320" t="s">
        <v>23</v>
      </c>
      <c r="S320" t="s">
        <v>24</v>
      </c>
      <c r="T320" s="1"/>
    </row>
    <row r="321" spans="1:20" x14ac:dyDescent="0.25">
      <c r="A321" t="str">
        <f t="shared" si="12"/>
        <v>S2123700012000</v>
      </c>
      <c r="B321" t="s">
        <v>114</v>
      </c>
      <c r="C321" t="s">
        <v>156</v>
      </c>
      <c r="D321" t="s">
        <v>159</v>
      </c>
      <c r="E321" s="1">
        <v>-3125</v>
      </c>
      <c r="F321" s="1">
        <v>225</v>
      </c>
      <c r="G321" s="1">
        <v>0</v>
      </c>
      <c r="H321" s="1"/>
      <c r="J321" s="1">
        <f t="shared" si="13"/>
        <v>2900</v>
      </c>
      <c r="K321" s="1">
        <f>IFERROR(VLOOKUP(A321,'Ending FY2016'!$A:$E,5,FALSE),"0")+H321</f>
        <v>2900</v>
      </c>
      <c r="L321" s="1">
        <f t="shared" si="14"/>
        <v>2900</v>
      </c>
      <c r="M321" t="s">
        <v>18</v>
      </c>
      <c r="N321" t="s">
        <v>261</v>
      </c>
      <c r="O321" t="s">
        <v>135</v>
      </c>
      <c r="P321" t="s">
        <v>41</v>
      </c>
      <c r="Q321" t="s">
        <v>22</v>
      </c>
      <c r="R321" t="s">
        <v>23</v>
      </c>
      <c r="S321" t="s">
        <v>24</v>
      </c>
      <c r="T321" s="1"/>
    </row>
    <row r="322" spans="1:20" x14ac:dyDescent="0.25">
      <c r="A322" t="str">
        <f t="shared" si="12"/>
        <v>S1003700013600</v>
      </c>
      <c r="B322" t="s">
        <v>15</v>
      </c>
      <c r="C322" t="s">
        <v>156</v>
      </c>
      <c r="D322" t="s">
        <v>61</v>
      </c>
      <c r="E322" s="1">
        <v>-859067.04</v>
      </c>
      <c r="F322" s="1">
        <v>204084.25</v>
      </c>
      <c r="G322" s="1">
        <v>812.69</v>
      </c>
      <c r="H322" s="1"/>
      <c r="J322" s="1">
        <f t="shared" si="13"/>
        <v>655795.48</v>
      </c>
      <c r="K322" s="1">
        <f>IFERROR(VLOOKUP(A322,'Ending FY2016'!$A:$E,5,FALSE),"0")+H322</f>
        <v>655794.98999999976</v>
      </c>
      <c r="L322" s="1">
        <f t="shared" si="14"/>
        <v>655795.48</v>
      </c>
      <c r="M322" t="s">
        <v>18</v>
      </c>
      <c r="N322" t="s">
        <v>262</v>
      </c>
      <c r="O322" t="s">
        <v>20</v>
      </c>
      <c r="P322" t="s">
        <v>41</v>
      </c>
      <c r="Q322" t="s">
        <v>22</v>
      </c>
      <c r="R322" t="s">
        <v>23</v>
      </c>
      <c r="S322" t="s">
        <v>24</v>
      </c>
      <c r="T322" s="1"/>
    </row>
    <row r="323" spans="1:20" x14ac:dyDescent="0.25">
      <c r="A323" t="str">
        <f t="shared" si="12"/>
        <v>S1003700013700</v>
      </c>
      <c r="B323" t="s">
        <v>15</v>
      </c>
      <c r="C323" t="s">
        <v>156</v>
      </c>
      <c r="D323" t="s">
        <v>33</v>
      </c>
      <c r="E323" s="1">
        <v>0</v>
      </c>
      <c r="F323" s="1">
        <v>0</v>
      </c>
      <c r="G323" s="1">
        <v>0</v>
      </c>
      <c r="H323" s="1"/>
      <c r="J323" s="1">
        <f t="shared" si="13"/>
        <v>0</v>
      </c>
      <c r="K323" s="1">
        <f>IFERROR(VLOOKUP(A323,'Ending FY2016'!$A:$E,5,FALSE),"0")+H323</f>
        <v>-2694.0399999999936</v>
      </c>
      <c r="L323" s="1">
        <f t="shared" si="14"/>
        <v>-2694.0399999999936</v>
      </c>
      <c r="M323" t="s">
        <v>18</v>
      </c>
      <c r="N323" t="s">
        <v>263</v>
      </c>
      <c r="O323" t="s">
        <v>20</v>
      </c>
      <c r="P323" t="s">
        <v>21</v>
      </c>
      <c r="Q323" t="s">
        <v>22</v>
      </c>
      <c r="R323" t="s">
        <v>23</v>
      </c>
      <c r="S323" t="s">
        <v>23</v>
      </c>
      <c r="T323" s="1"/>
    </row>
    <row r="324" spans="1:20" x14ac:dyDescent="0.25">
      <c r="A324" t="str">
        <f t="shared" ref="A324:A387" si="15">B324&amp;C324&amp;D324</f>
        <v>S1003700013800</v>
      </c>
      <c r="B324" t="s">
        <v>15</v>
      </c>
      <c r="C324" t="s">
        <v>156</v>
      </c>
      <c r="D324" t="s">
        <v>63</v>
      </c>
      <c r="E324" s="1">
        <v>0</v>
      </c>
      <c r="F324" s="1">
        <v>0</v>
      </c>
      <c r="G324" s="1">
        <v>0</v>
      </c>
      <c r="H324" s="1"/>
      <c r="J324" s="1">
        <f t="shared" ref="J324:J387" si="16">-E324-F324+G324+H324</f>
        <v>0</v>
      </c>
      <c r="K324" s="1">
        <f>IFERROR(VLOOKUP(A324,'Ending FY2016'!$A:$E,5,FALSE),"0")+H324</f>
        <v>2</v>
      </c>
      <c r="L324" s="1">
        <f t="shared" ref="L324:L387" si="17">IF(J324-K324&lt;-10,K324+I324,IF(J324-K324&gt;10,K324+I324,J324+I324))</f>
        <v>0</v>
      </c>
      <c r="M324" t="s">
        <v>18</v>
      </c>
      <c r="N324" t="s">
        <v>264</v>
      </c>
      <c r="O324" t="s">
        <v>20</v>
      </c>
      <c r="P324" t="s">
        <v>21</v>
      </c>
      <c r="Q324" t="s">
        <v>22</v>
      </c>
      <c r="R324" t="s">
        <v>23</v>
      </c>
      <c r="S324" t="s">
        <v>23</v>
      </c>
      <c r="T324" s="1"/>
    </row>
    <row r="325" spans="1:20" x14ac:dyDescent="0.25">
      <c r="A325" t="str">
        <f t="shared" si="15"/>
        <v>S1003700013900</v>
      </c>
      <c r="B325" t="s">
        <v>15</v>
      </c>
      <c r="C325" t="s">
        <v>156</v>
      </c>
      <c r="D325" t="s">
        <v>240</v>
      </c>
      <c r="E325" s="1">
        <v>784016.03</v>
      </c>
      <c r="F325" s="1">
        <v>11108.9</v>
      </c>
      <c r="G325" s="1">
        <v>0</v>
      </c>
      <c r="H325" s="1"/>
      <c r="J325" s="1">
        <f t="shared" si="16"/>
        <v>-795124.93</v>
      </c>
      <c r="K325" s="1">
        <f>IFERROR(VLOOKUP(A325,'Ending FY2016'!$A:$E,5,FALSE),"0")+H325</f>
        <v>-795131.64</v>
      </c>
      <c r="L325" s="1">
        <f t="shared" si="17"/>
        <v>-795124.93</v>
      </c>
      <c r="M325" t="s">
        <v>18</v>
      </c>
      <c r="N325" t="s">
        <v>265</v>
      </c>
      <c r="O325" t="s">
        <v>20</v>
      </c>
      <c r="P325" t="s">
        <v>41</v>
      </c>
      <c r="Q325" t="s">
        <v>22</v>
      </c>
      <c r="R325" t="s">
        <v>23</v>
      </c>
      <c r="S325" t="s">
        <v>23</v>
      </c>
      <c r="T325" s="1"/>
    </row>
    <row r="326" spans="1:20" x14ac:dyDescent="0.25">
      <c r="A326" t="str">
        <f t="shared" si="15"/>
        <v>S2123700015300</v>
      </c>
      <c r="B326" t="s">
        <v>114</v>
      </c>
      <c r="C326" t="s">
        <v>156</v>
      </c>
      <c r="D326" t="s">
        <v>217</v>
      </c>
      <c r="E326" s="1">
        <v>-747123.01</v>
      </c>
      <c r="F326" s="1">
        <v>0</v>
      </c>
      <c r="G326" s="1">
        <v>0</v>
      </c>
      <c r="H326" s="1"/>
      <c r="J326" s="1">
        <f t="shared" si="16"/>
        <v>747123.01</v>
      </c>
      <c r="K326" s="1">
        <f>IFERROR(VLOOKUP(A326,'Ending FY2016'!$A:$E,5,FALSE),"0")+H326</f>
        <v>918448.90000000014</v>
      </c>
      <c r="L326" s="1">
        <f t="shared" si="17"/>
        <v>918448.90000000014</v>
      </c>
      <c r="M326" t="s">
        <v>18</v>
      </c>
      <c r="N326" t="s">
        <v>266</v>
      </c>
      <c r="O326" t="s">
        <v>135</v>
      </c>
      <c r="P326" t="s">
        <v>41</v>
      </c>
      <c r="Q326" t="s">
        <v>22</v>
      </c>
      <c r="R326" t="s">
        <v>23</v>
      </c>
      <c r="S326" t="s">
        <v>24</v>
      </c>
      <c r="T326" s="1"/>
    </row>
    <row r="327" spans="1:20" x14ac:dyDescent="0.25">
      <c r="A327" t="str">
        <f t="shared" si="15"/>
        <v>S2123700015500</v>
      </c>
      <c r="B327" t="s">
        <v>114</v>
      </c>
      <c r="C327" t="s">
        <v>156</v>
      </c>
      <c r="D327" t="s">
        <v>145</v>
      </c>
      <c r="E327" s="1">
        <v>2</v>
      </c>
      <c r="F327" s="1">
        <v>0</v>
      </c>
      <c r="G327" s="1">
        <v>0</v>
      </c>
      <c r="H327" s="1"/>
      <c r="J327" s="1">
        <f t="shared" si="16"/>
        <v>-2</v>
      </c>
      <c r="K327" s="1">
        <f>IFERROR(VLOOKUP(A327,'Ending FY2016'!$A:$E,5,FALSE),"0")+H327</f>
        <v>0</v>
      </c>
      <c r="L327" s="1">
        <f t="shared" si="17"/>
        <v>-2</v>
      </c>
      <c r="M327" t="s">
        <v>18</v>
      </c>
      <c r="N327" t="s">
        <v>267</v>
      </c>
      <c r="O327" t="s">
        <v>135</v>
      </c>
      <c r="P327" t="s">
        <v>21</v>
      </c>
      <c r="Q327" t="s">
        <v>22</v>
      </c>
      <c r="R327" t="s">
        <v>23</v>
      </c>
      <c r="S327" t="s">
        <v>24</v>
      </c>
      <c r="T327" s="1"/>
    </row>
    <row r="328" spans="1:20" x14ac:dyDescent="0.25">
      <c r="A328" t="str">
        <f t="shared" si="15"/>
        <v>S2123700015900</v>
      </c>
      <c r="B328" t="s">
        <v>114</v>
      </c>
      <c r="C328" t="s">
        <v>156</v>
      </c>
      <c r="D328" t="s">
        <v>268</v>
      </c>
      <c r="E328" s="1">
        <v>1157554.0900000001</v>
      </c>
      <c r="F328" s="1">
        <v>0</v>
      </c>
      <c r="G328" s="1">
        <v>0</v>
      </c>
      <c r="H328" s="1"/>
      <c r="J328" s="1">
        <f t="shared" si="16"/>
        <v>-1157554.0900000001</v>
      </c>
      <c r="K328" s="1">
        <f>IFERROR(VLOOKUP(A328,'Ending FY2016'!$A:$E,5,FALSE),"0")+H328</f>
        <v>319658.52</v>
      </c>
      <c r="L328" s="1">
        <f t="shared" si="17"/>
        <v>319658.52</v>
      </c>
      <c r="M328" t="s">
        <v>18</v>
      </c>
      <c r="N328" t="s">
        <v>269</v>
      </c>
      <c r="O328" t="s">
        <v>135</v>
      </c>
      <c r="P328" t="s">
        <v>41</v>
      </c>
      <c r="Q328" t="s">
        <v>22</v>
      </c>
      <c r="R328" t="s">
        <v>23</v>
      </c>
      <c r="S328" t="s">
        <v>24</v>
      </c>
      <c r="T328" s="1"/>
    </row>
    <row r="329" spans="1:20" x14ac:dyDescent="0.25">
      <c r="A329" t="str">
        <f t="shared" si="15"/>
        <v>S2123700016000</v>
      </c>
      <c r="B329" t="s">
        <v>114</v>
      </c>
      <c r="C329" t="s">
        <v>156</v>
      </c>
      <c r="D329" t="s">
        <v>218</v>
      </c>
      <c r="E329" s="1">
        <v>214439.26</v>
      </c>
      <c r="F329" s="1">
        <v>0</v>
      </c>
      <c r="G329" s="1">
        <v>0</v>
      </c>
      <c r="H329" s="1"/>
      <c r="J329" s="1">
        <f t="shared" si="16"/>
        <v>-214439.26</v>
      </c>
      <c r="K329" s="1">
        <f>IFERROR(VLOOKUP(A329,'Ending FY2016'!$A:$E,5,FALSE),"0")+H329</f>
        <v>430771.37</v>
      </c>
      <c r="L329" s="1">
        <f t="shared" si="17"/>
        <v>430771.37</v>
      </c>
      <c r="M329" t="s">
        <v>18</v>
      </c>
      <c r="N329" t="s">
        <v>270</v>
      </c>
      <c r="O329" t="s">
        <v>135</v>
      </c>
      <c r="P329" t="s">
        <v>41</v>
      </c>
      <c r="Q329" t="s">
        <v>22</v>
      </c>
      <c r="R329" t="s">
        <v>23</v>
      </c>
      <c r="S329" t="s">
        <v>24</v>
      </c>
      <c r="T329" s="1"/>
    </row>
    <row r="330" spans="1:20" x14ac:dyDescent="0.25">
      <c r="A330" t="str">
        <f t="shared" si="15"/>
        <v>S2123700016300</v>
      </c>
      <c r="B330" t="s">
        <v>114</v>
      </c>
      <c r="C330" t="s">
        <v>156</v>
      </c>
      <c r="D330" t="s">
        <v>188</v>
      </c>
      <c r="E330" s="1">
        <v>2352154.2799999998</v>
      </c>
      <c r="F330" s="1">
        <v>2500</v>
      </c>
      <c r="G330" s="1">
        <v>0</v>
      </c>
      <c r="H330" s="1"/>
      <c r="J330" s="1">
        <f t="shared" si="16"/>
        <v>-2354654.2799999998</v>
      </c>
      <c r="K330" s="1">
        <f>IFERROR(VLOOKUP(A330,'Ending FY2016'!$A:$E,5,FALSE),"0")+H330</f>
        <v>923293.16999999993</v>
      </c>
      <c r="L330" s="1">
        <f t="shared" si="17"/>
        <v>923293.16999999993</v>
      </c>
      <c r="M330" t="s">
        <v>18</v>
      </c>
      <c r="N330" t="s">
        <v>271</v>
      </c>
      <c r="O330" t="s">
        <v>135</v>
      </c>
      <c r="P330" t="s">
        <v>41</v>
      </c>
      <c r="Q330" t="s">
        <v>22</v>
      </c>
      <c r="R330" t="s">
        <v>23</v>
      </c>
      <c r="S330" t="s">
        <v>24</v>
      </c>
      <c r="T330" s="1"/>
    </row>
    <row r="331" spans="1:20" x14ac:dyDescent="0.25">
      <c r="A331" t="str">
        <f t="shared" si="15"/>
        <v>S2123700016500</v>
      </c>
      <c r="B331" t="s">
        <v>114</v>
      </c>
      <c r="C331" t="s">
        <v>156</v>
      </c>
      <c r="D331" t="s">
        <v>158</v>
      </c>
      <c r="E331" s="1">
        <v>-1915.12</v>
      </c>
      <c r="F331" s="1">
        <v>0</v>
      </c>
      <c r="G331" s="1">
        <v>0</v>
      </c>
      <c r="H331" s="1"/>
      <c r="J331" s="1">
        <f t="shared" si="16"/>
        <v>1915.12</v>
      </c>
      <c r="K331" s="1">
        <f>IFERROR(VLOOKUP(A331,'Ending FY2016'!$A:$E,5,FALSE),"0")+H331</f>
        <v>1916.69</v>
      </c>
      <c r="L331" s="1">
        <f t="shared" si="17"/>
        <v>1915.12</v>
      </c>
      <c r="M331" t="s">
        <v>18</v>
      </c>
      <c r="N331" t="s">
        <v>272</v>
      </c>
      <c r="O331" t="s">
        <v>135</v>
      </c>
      <c r="P331" t="s">
        <v>41</v>
      </c>
      <c r="Q331" t="s">
        <v>22</v>
      </c>
      <c r="R331" t="s">
        <v>23</v>
      </c>
      <c r="S331" t="s">
        <v>24</v>
      </c>
      <c r="T331" s="1"/>
    </row>
    <row r="332" spans="1:20" x14ac:dyDescent="0.25">
      <c r="A332" t="str">
        <f t="shared" si="15"/>
        <v>S2133700017100</v>
      </c>
      <c r="B332" t="s">
        <v>273</v>
      </c>
      <c r="C332" t="s">
        <v>156</v>
      </c>
      <c r="D332" t="s">
        <v>274</v>
      </c>
      <c r="E332" s="1">
        <v>-1262662.28</v>
      </c>
      <c r="F332" s="1">
        <v>0</v>
      </c>
      <c r="G332" s="1">
        <v>0</v>
      </c>
      <c r="H332" s="1"/>
      <c r="J332" s="1">
        <f t="shared" si="16"/>
        <v>1262662.28</v>
      </c>
      <c r="K332" s="1">
        <f>IFERROR(VLOOKUP(A332,'Ending FY2016'!$A:$E,5,FALSE),"0")+H332</f>
        <v>1262669.2499999998</v>
      </c>
      <c r="L332" s="1">
        <f t="shared" si="17"/>
        <v>1262662.28</v>
      </c>
      <c r="M332" t="s">
        <v>18</v>
      </c>
      <c r="N332" t="s">
        <v>275</v>
      </c>
      <c r="O332" t="s">
        <v>135</v>
      </c>
      <c r="P332" t="s">
        <v>23</v>
      </c>
      <c r="Q332" t="s">
        <v>22</v>
      </c>
      <c r="R332" t="s">
        <v>23</v>
      </c>
      <c r="S332" t="s">
        <v>24</v>
      </c>
      <c r="T332" s="1"/>
    </row>
    <row r="333" spans="1:20" x14ac:dyDescent="0.25">
      <c r="A333" t="str">
        <f t="shared" si="15"/>
        <v>S2123700017300</v>
      </c>
      <c r="B333" t="s">
        <v>114</v>
      </c>
      <c r="C333" t="s">
        <v>156</v>
      </c>
      <c r="D333" t="s">
        <v>276</v>
      </c>
      <c r="E333" s="1">
        <v>-2108808.2999999998</v>
      </c>
      <c r="F333" s="1">
        <v>10250.68</v>
      </c>
      <c r="G333" s="1">
        <v>0</v>
      </c>
      <c r="H333" s="1"/>
      <c r="J333" s="1">
        <f t="shared" si="16"/>
        <v>2098557.6199999996</v>
      </c>
      <c r="K333" s="1">
        <f>IFERROR(VLOOKUP(A333,'Ending FY2016'!$A:$E,5,FALSE),"0")+H333</f>
        <v>1739703.7999999996</v>
      </c>
      <c r="L333" s="1">
        <f t="shared" si="17"/>
        <v>1739703.7999999996</v>
      </c>
      <c r="M333" t="s">
        <v>18</v>
      </c>
      <c r="N333" t="s">
        <v>195</v>
      </c>
      <c r="O333" t="s">
        <v>135</v>
      </c>
      <c r="P333" t="s">
        <v>41</v>
      </c>
      <c r="Q333" t="s">
        <v>22</v>
      </c>
      <c r="R333" t="s">
        <v>23</v>
      </c>
      <c r="S333" t="s">
        <v>24</v>
      </c>
      <c r="T333" s="1"/>
    </row>
    <row r="334" spans="1:20" x14ac:dyDescent="0.25">
      <c r="A334" t="str">
        <f t="shared" si="15"/>
        <v>S2123700017600</v>
      </c>
      <c r="B334" t="s">
        <v>114</v>
      </c>
      <c r="C334" t="s">
        <v>156</v>
      </c>
      <c r="D334" t="s">
        <v>277</v>
      </c>
      <c r="E334" s="1">
        <v>-105430.34</v>
      </c>
      <c r="F334" s="1">
        <v>0</v>
      </c>
      <c r="G334" s="1">
        <v>0</v>
      </c>
      <c r="H334" s="1"/>
      <c r="J334" s="1">
        <f t="shared" si="16"/>
        <v>105430.34</v>
      </c>
      <c r="K334" s="1">
        <f>IFERROR(VLOOKUP(A334,'Ending FY2016'!$A:$E,5,FALSE),"0")+H334</f>
        <v>105434.83</v>
      </c>
      <c r="L334" s="1">
        <f t="shared" si="17"/>
        <v>105430.34</v>
      </c>
      <c r="M334" t="s">
        <v>18</v>
      </c>
      <c r="N334" t="s">
        <v>278</v>
      </c>
      <c r="O334" t="s">
        <v>135</v>
      </c>
      <c r="P334" t="s">
        <v>41</v>
      </c>
      <c r="Q334" t="s">
        <v>22</v>
      </c>
      <c r="R334" t="s">
        <v>23</v>
      </c>
      <c r="S334" t="s">
        <v>24</v>
      </c>
      <c r="T334" s="1"/>
    </row>
    <row r="335" spans="1:20" x14ac:dyDescent="0.25">
      <c r="A335" t="str">
        <f t="shared" si="15"/>
        <v>S2123700017800</v>
      </c>
      <c r="B335" t="s">
        <v>114</v>
      </c>
      <c r="C335" t="s">
        <v>156</v>
      </c>
      <c r="D335" t="s">
        <v>279</v>
      </c>
      <c r="E335" s="1">
        <v>-76975.78</v>
      </c>
      <c r="F335" s="1">
        <v>0</v>
      </c>
      <c r="G335" s="1">
        <v>0</v>
      </c>
      <c r="H335" s="1"/>
      <c r="J335" s="1">
        <f t="shared" si="16"/>
        <v>76975.78</v>
      </c>
      <c r="K335" s="1">
        <f>IFERROR(VLOOKUP(A335,'Ending FY2016'!$A:$E,5,FALSE),"0")+H335</f>
        <v>76982.03</v>
      </c>
      <c r="L335" s="1">
        <f t="shared" si="17"/>
        <v>76975.78</v>
      </c>
      <c r="M335" t="s">
        <v>18</v>
      </c>
      <c r="N335" t="s">
        <v>280</v>
      </c>
      <c r="O335" t="s">
        <v>135</v>
      </c>
      <c r="P335" t="s">
        <v>41</v>
      </c>
      <c r="Q335" t="s">
        <v>22</v>
      </c>
      <c r="R335" t="s">
        <v>23</v>
      </c>
      <c r="S335" t="s">
        <v>24</v>
      </c>
      <c r="T335" s="1"/>
    </row>
    <row r="336" spans="1:20" x14ac:dyDescent="0.25">
      <c r="A336" t="str">
        <f t="shared" si="15"/>
        <v>S2123700018100</v>
      </c>
      <c r="B336" t="s">
        <v>114</v>
      </c>
      <c r="C336" t="s">
        <v>156</v>
      </c>
      <c r="D336" t="s">
        <v>249</v>
      </c>
      <c r="E336" s="1">
        <v>6193380.04</v>
      </c>
      <c r="F336" s="1">
        <v>0</v>
      </c>
      <c r="G336" s="1">
        <v>0</v>
      </c>
      <c r="H336" s="1"/>
      <c r="J336" s="1">
        <f t="shared" si="16"/>
        <v>-6193380.04</v>
      </c>
      <c r="K336" s="1">
        <f>IFERROR(VLOOKUP(A336,'Ending FY2016'!$A:$E,5,FALSE),"0")+H336</f>
        <v>-5988234.2000000011</v>
      </c>
      <c r="L336" s="1">
        <f t="shared" si="17"/>
        <v>-5988234.2000000011</v>
      </c>
      <c r="M336" t="s">
        <v>18</v>
      </c>
      <c r="N336" t="s">
        <v>281</v>
      </c>
      <c r="O336" t="s">
        <v>135</v>
      </c>
      <c r="P336" t="s">
        <v>41</v>
      </c>
      <c r="Q336" t="s">
        <v>22</v>
      </c>
      <c r="R336" t="s">
        <v>23</v>
      </c>
      <c r="S336" t="s">
        <v>66</v>
      </c>
      <c r="T336" s="1"/>
    </row>
    <row r="337" spans="1:20" x14ac:dyDescent="0.25">
      <c r="A337" t="str">
        <f t="shared" si="15"/>
        <v>S2123700018300</v>
      </c>
      <c r="B337" t="s">
        <v>114</v>
      </c>
      <c r="C337" t="s">
        <v>156</v>
      </c>
      <c r="D337" t="s">
        <v>282</v>
      </c>
      <c r="E337" s="1">
        <v>-721947.84</v>
      </c>
      <c r="F337" s="1">
        <v>0</v>
      </c>
      <c r="G337" s="1">
        <v>0</v>
      </c>
      <c r="H337" s="1"/>
      <c r="J337" s="1">
        <f t="shared" si="16"/>
        <v>721947.84</v>
      </c>
      <c r="K337" s="1">
        <f>IFERROR(VLOOKUP(A337,'Ending FY2016'!$A:$E,5,FALSE),"0")+H337</f>
        <v>721956.04</v>
      </c>
      <c r="L337" s="1">
        <f t="shared" si="17"/>
        <v>721947.84</v>
      </c>
      <c r="M337" t="s">
        <v>18</v>
      </c>
      <c r="N337" t="s">
        <v>239</v>
      </c>
      <c r="O337" t="s">
        <v>135</v>
      </c>
      <c r="P337" t="s">
        <v>41</v>
      </c>
      <c r="Q337" t="s">
        <v>22</v>
      </c>
      <c r="R337" t="s">
        <v>23</v>
      </c>
      <c r="S337" t="s">
        <v>24</v>
      </c>
      <c r="T337" s="1"/>
    </row>
    <row r="338" spans="1:20" x14ac:dyDescent="0.25">
      <c r="A338" t="str">
        <f t="shared" si="15"/>
        <v>S2123700018500</v>
      </c>
      <c r="B338" t="s">
        <v>114</v>
      </c>
      <c r="C338" t="s">
        <v>156</v>
      </c>
      <c r="D338" t="s">
        <v>283</v>
      </c>
      <c r="E338" s="1">
        <v>5.34</v>
      </c>
      <c r="F338" s="1">
        <v>0</v>
      </c>
      <c r="G338" s="1">
        <v>0</v>
      </c>
      <c r="H338" s="1"/>
      <c r="J338" s="1">
        <f t="shared" si="16"/>
        <v>-5.34</v>
      </c>
      <c r="K338" s="1">
        <f>IFERROR(VLOOKUP(A338,'Ending FY2016'!$A:$E,5,FALSE),"0")+H338</f>
        <v>0</v>
      </c>
      <c r="L338" s="1">
        <f t="shared" si="17"/>
        <v>-5.34</v>
      </c>
      <c r="M338" t="s">
        <v>18</v>
      </c>
      <c r="N338" t="s">
        <v>284</v>
      </c>
      <c r="O338" t="s">
        <v>135</v>
      </c>
      <c r="P338" t="s">
        <v>41</v>
      </c>
      <c r="Q338" t="s">
        <v>22</v>
      </c>
      <c r="R338" t="s">
        <v>23</v>
      </c>
      <c r="S338" t="s">
        <v>24</v>
      </c>
      <c r="T338" s="1"/>
    </row>
    <row r="339" spans="1:20" x14ac:dyDescent="0.25">
      <c r="A339" t="str">
        <f t="shared" si="15"/>
        <v>S2123700018600</v>
      </c>
      <c r="B339" t="s">
        <v>114</v>
      </c>
      <c r="C339" t="s">
        <v>156</v>
      </c>
      <c r="D339" t="s">
        <v>285</v>
      </c>
      <c r="E339" s="1">
        <v>-16348.07</v>
      </c>
      <c r="F339" s="1">
        <v>0</v>
      </c>
      <c r="G339" s="1">
        <v>0</v>
      </c>
      <c r="H339" s="1"/>
      <c r="J339" s="1">
        <f t="shared" si="16"/>
        <v>16348.07</v>
      </c>
      <c r="K339" s="1">
        <f>IFERROR(VLOOKUP(A339,'Ending FY2016'!$A:$E,5,FALSE),"0")+H339</f>
        <v>16349.290000000037</v>
      </c>
      <c r="L339" s="1">
        <f t="shared" si="17"/>
        <v>16348.07</v>
      </c>
      <c r="M339" t="s">
        <v>18</v>
      </c>
      <c r="N339" t="s">
        <v>286</v>
      </c>
      <c r="O339" t="s">
        <v>135</v>
      </c>
      <c r="P339" t="s">
        <v>41</v>
      </c>
      <c r="Q339" t="s">
        <v>22</v>
      </c>
      <c r="R339" t="s">
        <v>23</v>
      </c>
      <c r="S339" t="s">
        <v>24</v>
      </c>
      <c r="T339" s="1"/>
    </row>
    <row r="340" spans="1:20" x14ac:dyDescent="0.25">
      <c r="A340" t="str">
        <f t="shared" si="15"/>
        <v>S2123700018700</v>
      </c>
      <c r="B340" t="s">
        <v>114</v>
      </c>
      <c r="C340" t="s">
        <v>156</v>
      </c>
      <c r="D340" t="s">
        <v>287</v>
      </c>
      <c r="E340" s="1">
        <v>-969354.12</v>
      </c>
      <c r="F340" s="1">
        <v>0</v>
      </c>
      <c r="G340" s="1">
        <v>0</v>
      </c>
      <c r="H340" s="1"/>
      <c r="J340" s="1">
        <f t="shared" si="16"/>
        <v>969354.12</v>
      </c>
      <c r="K340" s="1">
        <f>IFERROR(VLOOKUP(A340,'Ending FY2016'!$A:$E,5,FALSE),"0")+H340</f>
        <v>969358.69000000006</v>
      </c>
      <c r="L340" s="1">
        <f t="shared" si="17"/>
        <v>969354.12</v>
      </c>
      <c r="M340" t="s">
        <v>18</v>
      </c>
      <c r="N340" t="s">
        <v>288</v>
      </c>
      <c r="O340" t="s">
        <v>135</v>
      </c>
      <c r="P340" t="s">
        <v>41</v>
      </c>
      <c r="Q340" t="s">
        <v>22</v>
      </c>
      <c r="R340" t="s">
        <v>23</v>
      </c>
      <c r="S340" t="s">
        <v>66</v>
      </c>
      <c r="T340" s="1"/>
    </row>
    <row r="341" spans="1:20" x14ac:dyDescent="0.25">
      <c r="A341" t="str">
        <f t="shared" si="15"/>
        <v>S2123700018800</v>
      </c>
      <c r="B341" t="s">
        <v>114</v>
      </c>
      <c r="C341" t="s">
        <v>156</v>
      </c>
      <c r="D341" t="s">
        <v>289</v>
      </c>
      <c r="E341" s="1">
        <v>-116795.07</v>
      </c>
      <c r="F341" s="1">
        <v>0</v>
      </c>
      <c r="G341" s="1">
        <v>0</v>
      </c>
      <c r="H341" s="1"/>
      <c r="J341" s="1">
        <f t="shared" si="16"/>
        <v>116795.07</v>
      </c>
      <c r="K341" s="1">
        <f>IFERROR(VLOOKUP(A341,'Ending FY2016'!$A:$E,5,FALSE),"0")+H341</f>
        <v>116805.01999999999</v>
      </c>
      <c r="L341" s="1">
        <f t="shared" si="17"/>
        <v>116795.07</v>
      </c>
      <c r="M341" t="s">
        <v>18</v>
      </c>
      <c r="N341" t="s">
        <v>290</v>
      </c>
      <c r="O341" t="s">
        <v>135</v>
      </c>
      <c r="P341" t="s">
        <v>41</v>
      </c>
      <c r="Q341" t="s">
        <v>22</v>
      </c>
      <c r="R341" t="s">
        <v>23</v>
      </c>
      <c r="S341" t="s">
        <v>24</v>
      </c>
      <c r="T341" s="1"/>
    </row>
    <row r="342" spans="1:20" x14ac:dyDescent="0.25">
      <c r="A342" t="str">
        <f t="shared" si="15"/>
        <v>S2123700018900</v>
      </c>
      <c r="B342" t="s">
        <v>114</v>
      </c>
      <c r="C342" t="s">
        <v>156</v>
      </c>
      <c r="D342" t="s">
        <v>291</v>
      </c>
      <c r="E342" s="1">
        <v>902695.41</v>
      </c>
      <c r="F342" s="1">
        <v>0</v>
      </c>
      <c r="G342" s="1">
        <v>0</v>
      </c>
      <c r="H342" s="1"/>
      <c r="J342" s="1">
        <f t="shared" si="16"/>
        <v>-902695.41</v>
      </c>
      <c r="K342" s="1">
        <f>IFERROR(VLOOKUP(A342,'Ending FY2016'!$A:$E,5,FALSE),"0")+H342</f>
        <v>71182.399999999907</v>
      </c>
      <c r="L342" s="1">
        <f t="shared" si="17"/>
        <v>71182.399999999907</v>
      </c>
      <c r="M342" t="s">
        <v>18</v>
      </c>
      <c r="N342" t="s">
        <v>292</v>
      </c>
      <c r="O342" t="s">
        <v>135</v>
      </c>
      <c r="P342" t="s">
        <v>41</v>
      </c>
      <c r="Q342" t="s">
        <v>22</v>
      </c>
      <c r="R342" t="s">
        <v>23</v>
      </c>
      <c r="S342" t="s">
        <v>24</v>
      </c>
      <c r="T342" s="1"/>
    </row>
    <row r="343" spans="1:20" x14ac:dyDescent="0.25">
      <c r="A343" t="str">
        <f t="shared" si="15"/>
        <v>S2123700019100</v>
      </c>
      <c r="B343" t="s">
        <v>114</v>
      </c>
      <c r="C343" t="s">
        <v>156</v>
      </c>
      <c r="D343" t="s">
        <v>293</v>
      </c>
      <c r="E343" s="1">
        <v>-249995.8</v>
      </c>
      <c r="F343" s="1">
        <v>0</v>
      </c>
      <c r="G343" s="1">
        <v>0</v>
      </c>
      <c r="H343" s="1"/>
      <c r="J343" s="1">
        <f t="shared" si="16"/>
        <v>249995.8</v>
      </c>
      <c r="K343" s="1">
        <f>IFERROR(VLOOKUP(A343,'Ending FY2016'!$A:$E,5,FALSE),"0")+H343</f>
        <v>250000</v>
      </c>
      <c r="L343" s="1">
        <f t="shared" si="17"/>
        <v>249995.8</v>
      </c>
      <c r="M343" t="s">
        <v>18</v>
      </c>
      <c r="N343" t="s">
        <v>294</v>
      </c>
      <c r="O343" t="s">
        <v>135</v>
      </c>
      <c r="P343" t="s">
        <v>41</v>
      </c>
      <c r="Q343" t="s">
        <v>22</v>
      </c>
      <c r="R343" t="s">
        <v>23</v>
      </c>
      <c r="S343" t="s">
        <v>24</v>
      </c>
      <c r="T343" s="1"/>
    </row>
    <row r="344" spans="1:20" x14ac:dyDescent="0.25">
      <c r="A344" t="str">
        <f t="shared" si="15"/>
        <v>S2123700019200</v>
      </c>
      <c r="B344" t="s">
        <v>114</v>
      </c>
      <c r="C344" t="s">
        <v>156</v>
      </c>
      <c r="D344" t="s">
        <v>295</v>
      </c>
      <c r="E344" s="1">
        <v>-521428.5</v>
      </c>
      <c r="F344" s="1">
        <v>0</v>
      </c>
      <c r="G344" s="1">
        <v>0</v>
      </c>
      <c r="H344" s="1"/>
      <c r="J344" s="1">
        <f t="shared" si="16"/>
        <v>521428.5</v>
      </c>
      <c r="K344" s="1">
        <f>IFERROR(VLOOKUP(A344,'Ending FY2016'!$A:$E,5,FALSE),"0")+H344</f>
        <v>521428.5</v>
      </c>
      <c r="L344" s="1">
        <f t="shared" si="17"/>
        <v>521428.5</v>
      </c>
      <c r="M344" t="s">
        <v>18</v>
      </c>
      <c r="N344" t="s">
        <v>296</v>
      </c>
      <c r="O344" t="s">
        <v>135</v>
      </c>
      <c r="P344" t="s">
        <v>41</v>
      </c>
      <c r="Q344" t="s">
        <v>22</v>
      </c>
      <c r="R344" t="s">
        <v>23</v>
      </c>
      <c r="S344" t="s">
        <v>24</v>
      </c>
      <c r="T344" s="1"/>
    </row>
    <row r="345" spans="1:20" x14ac:dyDescent="0.25">
      <c r="A345" t="str">
        <f t="shared" si="15"/>
        <v>S2123700019300</v>
      </c>
      <c r="B345" t="s">
        <v>114</v>
      </c>
      <c r="C345" t="s">
        <v>156</v>
      </c>
      <c r="D345" t="s">
        <v>297</v>
      </c>
      <c r="E345" s="1">
        <v>-22688.19</v>
      </c>
      <c r="F345" s="1">
        <v>0</v>
      </c>
      <c r="G345" s="1">
        <v>0</v>
      </c>
      <c r="H345" s="1"/>
      <c r="J345" s="1">
        <f t="shared" si="16"/>
        <v>22688.19</v>
      </c>
      <c r="K345" s="1">
        <f>IFERROR(VLOOKUP(A345,'Ending FY2016'!$A:$E,5,FALSE),"0")+H345</f>
        <v>22688.190000000002</v>
      </c>
      <c r="L345" s="1">
        <f t="shared" si="17"/>
        <v>22688.19</v>
      </c>
      <c r="M345" t="s">
        <v>18</v>
      </c>
      <c r="N345" t="s">
        <v>298</v>
      </c>
      <c r="O345" t="s">
        <v>135</v>
      </c>
      <c r="P345" t="s">
        <v>41</v>
      </c>
      <c r="Q345" t="s">
        <v>22</v>
      </c>
      <c r="R345" t="s">
        <v>23</v>
      </c>
      <c r="S345" t="s">
        <v>24</v>
      </c>
      <c r="T345" s="1"/>
    </row>
    <row r="346" spans="1:20" x14ac:dyDescent="0.25">
      <c r="A346" t="str">
        <f t="shared" si="15"/>
        <v>S2123700019500</v>
      </c>
      <c r="B346" t="s">
        <v>114</v>
      </c>
      <c r="C346" t="s">
        <v>156</v>
      </c>
      <c r="D346" t="s">
        <v>299</v>
      </c>
      <c r="E346" s="1">
        <v>-69986.95</v>
      </c>
      <c r="F346" s="1">
        <v>0</v>
      </c>
      <c r="G346" s="1">
        <v>0</v>
      </c>
      <c r="H346" s="1"/>
      <c r="J346" s="1">
        <f t="shared" si="16"/>
        <v>69986.95</v>
      </c>
      <c r="K346" s="1">
        <f>IFERROR(VLOOKUP(A346,'Ending FY2016'!$A:$E,5,FALSE),"0")+H346</f>
        <v>69988</v>
      </c>
      <c r="L346" s="1">
        <f t="shared" si="17"/>
        <v>69986.95</v>
      </c>
      <c r="M346" t="s">
        <v>18</v>
      </c>
      <c r="N346" t="s">
        <v>198</v>
      </c>
      <c r="O346" t="s">
        <v>135</v>
      </c>
      <c r="P346" t="s">
        <v>41</v>
      </c>
      <c r="Q346" t="s">
        <v>22</v>
      </c>
      <c r="R346" t="s">
        <v>23</v>
      </c>
      <c r="S346" t="s">
        <v>24</v>
      </c>
      <c r="T346" s="1"/>
    </row>
    <row r="347" spans="1:20" x14ac:dyDescent="0.25">
      <c r="A347" t="str">
        <f t="shared" si="15"/>
        <v>S1003700021600</v>
      </c>
      <c r="B347" t="s">
        <v>15</v>
      </c>
      <c r="C347" t="s">
        <v>156</v>
      </c>
      <c r="D347" t="s">
        <v>300</v>
      </c>
      <c r="E347" s="1">
        <v>-1670599.78</v>
      </c>
      <c r="F347" s="1">
        <v>-26843.75</v>
      </c>
      <c r="G347" s="1">
        <v>0</v>
      </c>
      <c r="H347" s="1"/>
      <c r="J347" s="1">
        <f t="shared" si="16"/>
        <v>1697443.53</v>
      </c>
      <c r="K347" s="1">
        <f>IFERROR(VLOOKUP(A347,'Ending FY2016'!$A:$E,5,FALSE),"0")+H347</f>
        <v>1697453.09</v>
      </c>
      <c r="L347" s="1">
        <f t="shared" si="17"/>
        <v>1697443.53</v>
      </c>
      <c r="M347" t="s">
        <v>70</v>
      </c>
      <c r="N347" t="s">
        <v>301</v>
      </c>
      <c r="O347" t="s">
        <v>20</v>
      </c>
      <c r="P347" t="s">
        <v>41</v>
      </c>
      <c r="Q347" t="s">
        <v>22</v>
      </c>
      <c r="R347" t="s">
        <v>23</v>
      </c>
      <c r="S347" t="s">
        <v>24</v>
      </c>
      <c r="T347" s="1"/>
    </row>
    <row r="348" spans="1:20" x14ac:dyDescent="0.25">
      <c r="A348" t="str">
        <f t="shared" si="15"/>
        <v>S1003700021700</v>
      </c>
      <c r="B348" t="s">
        <v>15</v>
      </c>
      <c r="C348" t="s">
        <v>156</v>
      </c>
      <c r="D348" t="s">
        <v>302</v>
      </c>
      <c r="E348" s="1">
        <v>-6417.19</v>
      </c>
      <c r="F348" s="1">
        <v>24038.62</v>
      </c>
      <c r="G348" s="1">
        <v>0</v>
      </c>
      <c r="H348" s="1"/>
      <c r="J348" s="1">
        <f t="shared" si="16"/>
        <v>-17621.43</v>
      </c>
      <c r="K348" s="1">
        <f>IFERROR(VLOOKUP(A348,'Ending FY2016'!$A:$E,5,FALSE),"0")+H348</f>
        <v>-17619.96</v>
      </c>
      <c r="L348" s="1">
        <f t="shared" si="17"/>
        <v>-17621.43</v>
      </c>
      <c r="M348" t="s">
        <v>70</v>
      </c>
      <c r="N348" t="s">
        <v>303</v>
      </c>
      <c r="O348" t="s">
        <v>20</v>
      </c>
      <c r="P348" t="s">
        <v>41</v>
      </c>
      <c r="Q348" t="s">
        <v>22</v>
      </c>
      <c r="R348" t="s">
        <v>23</v>
      </c>
      <c r="S348" t="s">
        <v>24</v>
      </c>
      <c r="T348" s="1"/>
    </row>
    <row r="349" spans="1:20" x14ac:dyDescent="0.25">
      <c r="A349" t="str">
        <f t="shared" si="15"/>
        <v>S1003700022100</v>
      </c>
      <c r="B349" t="s">
        <v>15</v>
      </c>
      <c r="C349" t="s">
        <v>156</v>
      </c>
      <c r="D349" t="s">
        <v>166</v>
      </c>
      <c r="E349" s="1">
        <v>-543658.79</v>
      </c>
      <c r="F349" s="1">
        <v>331767.64999999997</v>
      </c>
      <c r="G349" s="1">
        <v>0</v>
      </c>
      <c r="H349" s="1"/>
      <c r="J349" s="1">
        <f t="shared" si="16"/>
        <v>211891.14000000007</v>
      </c>
      <c r="K349" s="1">
        <f>IFERROR(VLOOKUP(A349,'Ending FY2016'!$A:$E,5,FALSE),"0")+H349</f>
        <v>211900.5</v>
      </c>
      <c r="L349" s="1">
        <f t="shared" si="17"/>
        <v>211891.14000000007</v>
      </c>
      <c r="M349" t="s">
        <v>70</v>
      </c>
      <c r="N349" t="s">
        <v>304</v>
      </c>
      <c r="O349" t="s">
        <v>20</v>
      </c>
      <c r="P349" t="s">
        <v>41</v>
      </c>
      <c r="Q349" t="s">
        <v>22</v>
      </c>
      <c r="R349" t="s">
        <v>23</v>
      </c>
      <c r="S349" t="s">
        <v>24</v>
      </c>
      <c r="T349" s="1"/>
    </row>
    <row r="350" spans="1:20" x14ac:dyDescent="0.25">
      <c r="A350" t="str">
        <f t="shared" si="15"/>
        <v>S2743700022200</v>
      </c>
      <c r="B350" t="s">
        <v>119</v>
      </c>
      <c r="C350" t="s">
        <v>156</v>
      </c>
      <c r="D350" t="s">
        <v>181</v>
      </c>
      <c r="E350" s="1">
        <v>-9888142.2899999991</v>
      </c>
      <c r="F350" s="1">
        <v>8058.44</v>
      </c>
      <c r="G350" s="1">
        <v>0</v>
      </c>
      <c r="H350" s="1"/>
      <c r="J350" s="1">
        <f t="shared" si="16"/>
        <v>9880083.8499999996</v>
      </c>
      <c r="K350" s="1">
        <f>IFERROR(VLOOKUP(A350,'Ending FY2016'!$A:$E,5,FALSE),"0")+H350</f>
        <v>9880091.0500000007</v>
      </c>
      <c r="L350" s="1">
        <f t="shared" si="17"/>
        <v>9880083.8499999996</v>
      </c>
      <c r="M350" t="s">
        <v>70</v>
      </c>
      <c r="N350" t="s">
        <v>305</v>
      </c>
      <c r="O350" t="s">
        <v>135</v>
      </c>
      <c r="P350" t="s">
        <v>41</v>
      </c>
      <c r="Q350" t="s">
        <v>22</v>
      </c>
      <c r="R350" t="s">
        <v>23</v>
      </c>
      <c r="S350" t="s">
        <v>24</v>
      </c>
      <c r="T350" s="1"/>
    </row>
    <row r="351" spans="1:20" x14ac:dyDescent="0.25">
      <c r="A351" t="str">
        <f t="shared" si="15"/>
        <v>S1003700022300</v>
      </c>
      <c r="B351" t="s">
        <v>15</v>
      </c>
      <c r="C351" t="s">
        <v>156</v>
      </c>
      <c r="D351" t="s">
        <v>167</v>
      </c>
      <c r="E351" s="1">
        <v>-319923.7</v>
      </c>
      <c r="F351" s="1">
        <v>0</v>
      </c>
      <c r="G351" s="1">
        <v>0</v>
      </c>
      <c r="H351" s="1"/>
      <c r="J351" s="1">
        <f t="shared" si="16"/>
        <v>319923.7</v>
      </c>
      <c r="K351" s="1">
        <f>IFERROR(VLOOKUP(A351,'Ending FY2016'!$A:$E,5,FALSE),"0")+H351</f>
        <v>319930.88</v>
      </c>
      <c r="L351" s="1">
        <f t="shared" si="17"/>
        <v>319923.7</v>
      </c>
      <c r="M351" t="s">
        <v>70</v>
      </c>
      <c r="N351" t="s">
        <v>306</v>
      </c>
      <c r="O351" t="s">
        <v>20</v>
      </c>
      <c r="P351" t="s">
        <v>21</v>
      </c>
      <c r="Q351" t="s">
        <v>22</v>
      </c>
      <c r="R351" t="s">
        <v>23</v>
      </c>
      <c r="S351" t="s">
        <v>24</v>
      </c>
      <c r="T351" s="1"/>
    </row>
    <row r="352" spans="1:20" x14ac:dyDescent="0.25">
      <c r="A352" t="str">
        <f t="shared" si="15"/>
        <v>S1003700022400</v>
      </c>
      <c r="B352" t="s">
        <v>15</v>
      </c>
      <c r="C352" t="s">
        <v>156</v>
      </c>
      <c r="D352" t="s">
        <v>307</v>
      </c>
      <c r="E352" s="1">
        <v>-1934901.73</v>
      </c>
      <c r="F352" s="1">
        <v>67300</v>
      </c>
      <c r="G352" s="1">
        <v>0</v>
      </c>
      <c r="H352" s="1"/>
      <c r="J352" s="1">
        <f t="shared" si="16"/>
        <v>1867601.73</v>
      </c>
      <c r="K352" s="1">
        <f>IFERROR(VLOOKUP(A352,'Ending FY2016'!$A:$E,5,FALSE),"0")+H352</f>
        <v>1867612.2200000004</v>
      </c>
      <c r="L352" s="1">
        <f t="shared" si="17"/>
        <v>1867612.2200000004</v>
      </c>
      <c r="M352" t="s">
        <v>70</v>
      </c>
      <c r="N352" t="s">
        <v>308</v>
      </c>
      <c r="O352" t="s">
        <v>20</v>
      </c>
      <c r="P352" t="s">
        <v>21</v>
      </c>
      <c r="Q352" t="s">
        <v>22</v>
      </c>
      <c r="R352" t="s">
        <v>23</v>
      </c>
      <c r="S352" t="s">
        <v>24</v>
      </c>
      <c r="T352" s="1"/>
    </row>
    <row r="353" spans="1:20" x14ac:dyDescent="0.25">
      <c r="A353" t="str">
        <f t="shared" si="15"/>
        <v>S1003700022900</v>
      </c>
      <c r="B353" t="s">
        <v>15</v>
      </c>
      <c r="C353" t="s">
        <v>156</v>
      </c>
      <c r="D353" t="s">
        <v>309</v>
      </c>
      <c r="E353" s="1">
        <v>-1796.71</v>
      </c>
      <c r="F353" s="1">
        <v>0</v>
      </c>
      <c r="G353" s="1">
        <v>0</v>
      </c>
      <c r="H353" s="1"/>
      <c r="J353" s="1">
        <f t="shared" si="16"/>
        <v>1796.71</v>
      </c>
      <c r="K353" s="1">
        <f>IFERROR(VLOOKUP(A353,'Ending FY2016'!$A:$E,5,FALSE),"0")+H353</f>
        <v>1799.1499999999999</v>
      </c>
      <c r="L353" s="1">
        <f t="shared" si="17"/>
        <v>1796.71</v>
      </c>
      <c r="M353" t="s">
        <v>70</v>
      </c>
      <c r="N353" t="s">
        <v>262</v>
      </c>
      <c r="O353" t="s">
        <v>20</v>
      </c>
      <c r="P353" t="s">
        <v>41</v>
      </c>
      <c r="Q353" t="s">
        <v>22</v>
      </c>
      <c r="R353" t="s">
        <v>23</v>
      </c>
      <c r="S353" t="s">
        <v>24</v>
      </c>
      <c r="T353" s="1"/>
    </row>
    <row r="354" spans="1:20" x14ac:dyDescent="0.25">
      <c r="A354" t="str">
        <f t="shared" si="15"/>
        <v>S1003700023000</v>
      </c>
      <c r="B354" t="s">
        <v>15</v>
      </c>
      <c r="C354" t="s">
        <v>156</v>
      </c>
      <c r="D354" t="s">
        <v>310</v>
      </c>
      <c r="E354" s="1">
        <v>-6568.22</v>
      </c>
      <c r="F354" s="1">
        <v>0</v>
      </c>
      <c r="G354" s="1">
        <v>0</v>
      </c>
      <c r="H354" s="1"/>
      <c r="J354" s="1">
        <f t="shared" si="16"/>
        <v>6568.22</v>
      </c>
      <c r="K354" s="1">
        <f>IFERROR(VLOOKUP(A354,'Ending FY2016'!$A:$E,5,FALSE),"0")+H354</f>
        <v>6569.0300000000007</v>
      </c>
      <c r="L354" s="1">
        <f t="shared" si="17"/>
        <v>6568.22</v>
      </c>
      <c r="M354" t="s">
        <v>70</v>
      </c>
      <c r="N354" t="s">
        <v>311</v>
      </c>
      <c r="O354" t="s">
        <v>20</v>
      </c>
      <c r="P354" t="s">
        <v>41</v>
      </c>
      <c r="Q354" t="s">
        <v>22</v>
      </c>
      <c r="R354" t="s">
        <v>23</v>
      </c>
      <c r="S354" t="s">
        <v>24</v>
      </c>
      <c r="T354" s="1"/>
    </row>
    <row r="355" spans="1:20" x14ac:dyDescent="0.25">
      <c r="A355" t="str">
        <f t="shared" si="15"/>
        <v>S1003700023100</v>
      </c>
      <c r="B355" t="s">
        <v>15</v>
      </c>
      <c r="C355" t="s">
        <v>156</v>
      </c>
      <c r="D355" t="s">
        <v>149</v>
      </c>
      <c r="E355" s="1">
        <v>-5344.44</v>
      </c>
      <c r="F355" s="1">
        <v>0</v>
      </c>
      <c r="G355" s="1">
        <v>0</v>
      </c>
      <c r="H355" s="1"/>
      <c r="J355" s="1">
        <f t="shared" si="16"/>
        <v>5344.44</v>
      </c>
      <c r="K355" s="1">
        <f>IFERROR(VLOOKUP(A355,'Ending FY2016'!$A:$E,5,FALSE),"0")+H355</f>
        <v>5350</v>
      </c>
      <c r="L355" s="1">
        <f t="shared" si="17"/>
        <v>5344.44</v>
      </c>
      <c r="M355" t="s">
        <v>70</v>
      </c>
      <c r="N355" t="s">
        <v>34</v>
      </c>
      <c r="O355" t="s">
        <v>20</v>
      </c>
      <c r="P355" t="s">
        <v>21</v>
      </c>
      <c r="Q355" t="s">
        <v>22</v>
      </c>
      <c r="R355" t="s">
        <v>23</v>
      </c>
      <c r="S355" t="s">
        <v>24</v>
      </c>
      <c r="T355" s="1"/>
    </row>
    <row r="356" spans="1:20" x14ac:dyDescent="0.25">
      <c r="A356" t="str">
        <f t="shared" si="15"/>
        <v>S1003700023200</v>
      </c>
      <c r="B356" t="s">
        <v>15</v>
      </c>
      <c r="C356" t="s">
        <v>156</v>
      </c>
      <c r="D356" t="s">
        <v>69</v>
      </c>
      <c r="E356" s="1">
        <v>-1744974.3</v>
      </c>
      <c r="F356" s="1">
        <v>97416.67</v>
      </c>
      <c r="G356" s="1">
        <v>0</v>
      </c>
      <c r="H356" s="1"/>
      <c r="J356" s="1">
        <f t="shared" si="16"/>
        <v>1647557.6300000001</v>
      </c>
      <c r="K356" s="1">
        <f>IFERROR(VLOOKUP(A356,'Ending FY2016'!$A:$E,5,FALSE),"0")+H356</f>
        <v>1647565.85</v>
      </c>
      <c r="L356" s="1">
        <f t="shared" si="17"/>
        <v>1647557.6300000001</v>
      </c>
      <c r="M356" t="s">
        <v>70</v>
      </c>
      <c r="N356" t="s">
        <v>312</v>
      </c>
      <c r="O356" t="s">
        <v>20</v>
      </c>
      <c r="P356" t="s">
        <v>41</v>
      </c>
      <c r="Q356" t="s">
        <v>22</v>
      </c>
      <c r="R356" t="s">
        <v>23</v>
      </c>
      <c r="S356" t="s">
        <v>24</v>
      </c>
      <c r="T356" s="1"/>
    </row>
    <row r="357" spans="1:20" x14ac:dyDescent="0.25">
      <c r="A357" t="str">
        <f t="shared" si="15"/>
        <v>S1003700023500</v>
      </c>
      <c r="B357" t="s">
        <v>15</v>
      </c>
      <c r="C357" t="s">
        <v>156</v>
      </c>
      <c r="D357" t="s">
        <v>172</v>
      </c>
      <c r="E357" s="1">
        <v>-2440068.92</v>
      </c>
      <c r="F357" s="1">
        <v>388963.25</v>
      </c>
      <c r="G357" s="1">
        <v>0</v>
      </c>
      <c r="H357" s="1"/>
      <c r="J357" s="1">
        <f t="shared" si="16"/>
        <v>2051105.67</v>
      </c>
      <c r="K357" s="1">
        <f>IFERROR(VLOOKUP(A357,'Ending FY2016'!$A:$E,5,FALSE),"0")+H357</f>
        <v>2051109.98</v>
      </c>
      <c r="L357" s="1">
        <f t="shared" si="17"/>
        <v>2051105.67</v>
      </c>
      <c r="M357" t="s">
        <v>70</v>
      </c>
      <c r="N357" t="s">
        <v>313</v>
      </c>
      <c r="O357" t="s">
        <v>20</v>
      </c>
      <c r="P357" t="s">
        <v>21</v>
      </c>
      <c r="Q357" t="s">
        <v>22</v>
      </c>
      <c r="R357" t="s">
        <v>23</v>
      </c>
      <c r="S357" t="s">
        <v>24</v>
      </c>
      <c r="T357" s="1"/>
    </row>
    <row r="358" spans="1:20" x14ac:dyDescent="0.25">
      <c r="A358" t="str">
        <f t="shared" si="15"/>
        <v>S1003700023600</v>
      </c>
      <c r="B358" t="s">
        <v>15</v>
      </c>
      <c r="C358" t="s">
        <v>156</v>
      </c>
      <c r="D358" t="s">
        <v>72</v>
      </c>
      <c r="E358" s="1">
        <v>-3860912.81</v>
      </c>
      <c r="F358" s="1">
        <v>1557761.73</v>
      </c>
      <c r="G358" s="1">
        <v>0</v>
      </c>
      <c r="H358" s="1"/>
      <c r="J358" s="1">
        <f t="shared" si="16"/>
        <v>2303151.08</v>
      </c>
      <c r="K358" s="1">
        <f>IFERROR(VLOOKUP(A358,'Ending FY2016'!$A:$E,5,FALSE),"0")+H358</f>
        <v>2303150.9900000012</v>
      </c>
      <c r="L358" s="1">
        <f t="shared" si="17"/>
        <v>2303151.08</v>
      </c>
      <c r="M358" t="s">
        <v>70</v>
      </c>
      <c r="N358" t="s">
        <v>314</v>
      </c>
      <c r="O358" t="s">
        <v>20</v>
      </c>
      <c r="P358" t="s">
        <v>21</v>
      </c>
      <c r="Q358" t="s">
        <v>22</v>
      </c>
      <c r="R358" t="s">
        <v>23</v>
      </c>
      <c r="S358" t="s">
        <v>24</v>
      </c>
      <c r="T358" s="1"/>
    </row>
    <row r="359" spans="1:20" x14ac:dyDescent="0.25">
      <c r="A359" t="str">
        <f t="shared" si="15"/>
        <v>S1003700023700</v>
      </c>
      <c r="B359" t="s">
        <v>15</v>
      </c>
      <c r="C359" t="s">
        <v>156</v>
      </c>
      <c r="D359" t="s">
        <v>73</v>
      </c>
      <c r="E359" s="1">
        <v>-0.28999999999999998</v>
      </c>
      <c r="F359" s="1">
        <v>0</v>
      </c>
      <c r="G359" s="1">
        <v>0</v>
      </c>
      <c r="H359" s="1"/>
      <c r="J359" s="1">
        <f t="shared" si="16"/>
        <v>0.28999999999999998</v>
      </c>
      <c r="K359" s="1">
        <f>IFERROR(VLOOKUP(A359,'Ending FY2016'!$A:$E,5,FALSE),"0")+H359</f>
        <v>0</v>
      </c>
      <c r="L359" s="1">
        <f t="shared" si="17"/>
        <v>0.28999999999999998</v>
      </c>
      <c r="M359" t="s">
        <v>70</v>
      </c>
      <c r="N359" t="s">
        <v>315</v>
      </c>
      <c r="O359" t="s">
        <v>20</v>
      </c>
      <c r="P359" t="s">
        <v>41</v>
      </c>
      <c r="Q359" t="s">
        <v>22</v>
      </c>
      <c r="R359" t="s">
        <v>23</v>
      </c>
      <c r="S359" t="s">
        <v>24</v>
      </c>
      <c r="T359" s="1"/>
    </row>
    <row r="360" spans="1:20" x14ac:dyDescent="0.25">
      <c r="A360" t="str">
        <f t="shared" si="15"/>
        <v>S1003700023800</v>
      </c>
      <c r="B360" t="s">
        <v>15</v>
      </c>
      <c r="C360" t="s">
        <v>156</v>
      </c>
      <c r="D360" t="s">
        <v>316</v>
      </c>
      <c r="E360" s="1">
        <v>-450</v>
      </c>
      <c r="F360" s="1">
        <v>0</v>
      </c>
      <c r="G360" s="1">
        <v>0</v>
      </c>
      <c r="H360" s="1"/>
      <c r="J360" s="1">
        <f t="shared" si="16"/>
        <v>450</v>
      </c>
      <c r="K360" s="1">
        <f>IFERROR(VLOOKUP(A360,'Ending FY2016'!$A:$E,5,FALSE),"0")+H360</f>
        <v>450</v>
      </c>
      <c r="L360" s="1">
        <f t="shared" si="17"/>
        <v>450</v>
      </c>
      <c r="M360" t="s">
        <v>70</v>
      </c>
      <c r="N360" t="s">
        <v>317</v>
      </c>
      <c r="O360" t="s">
        <v>20</v>
      </c>
      <c r="P360" t="s">
        <v>41</v>
      </c>
      <c r="Q360" t="s">
        <v>22</v>
      </c>
      <c r="R360" t="s">
        <v>23</v>
      </c>
      <c r="S360" t="s">
        <v>24</v>
      </c>
      <c r="T360" s="1"/>
    </row>
    <row r="361" spans="1:20" x14ac:dyDescent="0.25">
      <c r="A361" t="str">
        <f t="shared" si="15"/>
        <v>S1003700023900</v>
      </c>
      <c r="B361" t="s">
        <v>15</v>
      </c>
      <c r="C361" t="s">
        <v>156</v>
      </c>
      <c r="D361" t="s">
        <v>318</v>
      </c>
      <c r="E361" s="1">
        <v>-145434.63</v>
      </c>
      <c r="F361" s="1">
        <v>0</v>
      </c>
      <c r="G361" s="1">
        <v>0</v>
      </c>
      <c r="H361" s="1"/>
      <c r="J361" s="1">
        <f t="shared" si="16"/>
        <v>145434.63</v>
      </c>
      <c r="K361" s="1">
        <f>IFERROR(VLOOKUP(A361,'Ending FY2016'!$A:$E,5,FALSE),"0")+H361</f>
        <v>145426.27999999997</v>
      </c>
      <c r="L361" s="1">
        <f t="shared" si="17"/>
        <v>145434.63</v>
      </c>
      <c r="M361" t="s">
        <v>70</v>
      </c>
      <c r="N361" t="s">
        <v>265</v>
      </c>
      <c r="O361" t="s">
        <v>20</v>
      </c>
      <c r="P361" t="s">
        <v>41</v>
      </c>
      <c r="Q361" t="s">
        <v>22</v>
      </c>
      <c r="R361" t="s">
        <v>23</v>
      </c>
      <c r="S361" t="s">
        <v>23</v>
      </c>
      <c r="T361" s="1"/>
    </row>
    <row r="362" spans="1:20" x14ac:dyDescent="0.25">
      <c r="A362" t="str">
        <f t="shared" si="15"/>
        <v>S1003700024100</v>
      </c>
      <c r="B362" t="s">
        <v>15</v>
      </c>
      <c r="C362" t="s">
        <v>156</v>
      </c>
      <c r="D362" t="s">
        <v>74</v>
      </c>
      <c r="E362" s="1">
        <v>2353692.19</v>
      </c>
      <c r="F362" s="1">
        <v>269928.34000000003</v>
      </c>
      <c r="G362" s="1">
        <v>0</v>
      </c>
      <c r="H362" s="1"/>
      <c r="J362" s="1">
        <f t="shared" si="16"/>
        <v>-2623620.5299999998</v>
      </c>
      <c r="K362" s="1">
        <f>IFERROR(VLOOKUP(A362,'Ending FY2016'!$A:$E,5,FALSE),"0")+H362</f>
        <v>-2623621.5599999987</v>
      </c>
      <c r="L362" s="1">
        <f t="shared" si="17"/>
        <v>-2623620.5299999998</v>
      </c>
      <c r="M362" t="s">
        <v>70</v>
      </c>
      <c r="N362" t="s">
        <v>208</v>
      </c>
      <c r="O362" t="s">
        <v>20</v>
      </c>
      <c r="P362" t="s">
        <v>41</v>
      </c>
      <c r="Q362" t="s">
        <v>22</v>
      </c>
      <c r="R362" t="s">
        <v>23</v>
      </c>
      <c r="S362" t="s">
        <v>66</v>
      </c>
      <c r="T362" s="1"/>
    </row>
    <row r="363" spans="1:20" x14ac:dyDescent="0.25">
      <c r="A363" t="str">
        <f t="shared" si="15"/>
        <v>S2173700026000</v>
      </c>
      <c r="B363" t="s">
        <v>319</v>
      </c>
      <c r="C363" t="s">
        <v>156</v>
      </c>
      <c r="D363" t="s">
        <v>320</v>
      </c>
      <c r="E363" s="1">
        <v>-7025763.3399999999</v>
      </c>
      <c r="F363" s="1">
        <v>0</v>
      </c>
      <c r="G363" s="1">
        <v>0</v>
      </c>
      <c r="H363" s="1"/>
      <c r="J363" s="1">
        <f t="shared" si="16"/>
        <v>7025763.3399999999</v>
      </c>
      <c r="K363" s="1">
        <f>IFERROR(VLOOKUP(A363,'Ending FY2016'!$A:$E,5,FALSE),"0")+H363</f>
        <v>7025770.7999999998</v>
      </c>
      <c r="L363" s="1">
        <f t="shared" si="17"/>
        <v>7025763.3399999999</v>
      </c>
      <c r="M363" t="s">
        <v>70</v>
      </c>
      <c r="N363" t="s">
        <v>321</v>
      </c>
      <c r="O363" t="s">
        <v>135</v>
      </c>
      <c r="P363" t="s">
        <v>41</v>
      </c>
      <c r="Q363" t="s">
        <v>22</v>
      </c>
      <c r="R363" t="s">
        <v>23</v>
      </c>
      <c r="S363" t="s">
        <v>24</v>
      </c>
      <c r="T363" s="1"/>
    </row>
    <row r="364" spans="1:20" x14ac:dyDescent="0.25">
      <c r="A364" t="str">
        <f t="shared" si="15"/>
        <v>S2173700026400</v>
      </c>
      <c r="B364" t="s">
        <v>319</v>
      </c>
      <c r="C364" t="s">
        <v>156</v>
      </c>
      <c r="D364" t="s">
        <v>322</v>
      </c>
      <c r="E364" s="1">
        <v>-322619.12</v>
      </c>
      <c r="F364" s="1">
        <v>0</v>
      </c>
      <c r="G364" s="1">
        <v>0</v>
      </c>
      <c r="H364" s="1"/>
      <c r="J364" s="1">
        <f t="shared" si="16"/>
        <v>322619.12</v>
      </c>
      <c r="K364" s="1">
        <f>IFERROR(VLOOKUP(A364,'Ending FY2016'!$A:$E,5,FALSE),"0")+H364</f>
        <v>322626.89</v>
      </c>
      <c r="L364" s="1">
        <f t="shared" si="17"/>
        <v>322619.12</v>
      </c>
      <c r="M364" t="s">
        <v>70</v>
      </c>
      <c r="N364" t="s">
        <v>323</v>
      </c>
      <c r="O364" t="s">
        <v>135</v>
      </c>
      <c r="P364" t="s">
        <v>41</v>
      </c>
      <c r="Q364" t="s">
        <v>22</v>
      </c>
      <c r="R364" t="s">
        <v>23</v>
      </c>
      <c r="S364" t="s">
        <v>24</v>
      </c>
      <c r="T364" s="1"/>
    </row>
    <row r="365" spans="1:20" x14ac:dyDescent="0.25">
      <c r="A365" t="str">
        <f t="shared" si="15"/>
        <v>S2173700026800</v>
      </c>
      <c r="B365" t="s">
        <v>319</v>
      </c>
      <c r="C365" t="s">
        <v>156</v>
      </c>
      <c r="D365" t="s">
        <v>324</v>
      </c>
      <c r="E365" s="1">
        <v>-158147.47</v>
      </c>
      <c r="F365" s="1">
        <v>0</v>
      </c>
      <c r="G365" s="1">
        <v>0</v>
      </c>
      <c r="H365" s="1"/>
      <c r="J365" s="1">
        <f t="shared" si="16"/>
        <v>158147.47</v>
      </c>
      <c r="K365" s="1">
        <f>IFERROR(VLOOKUP(A365,'Ending FY2016'!$A:$E,5,FALSE),"0")+H365</f>
        <v>158153.86000000002</v>
      </c>
      <c r="L365" s="1">
        <f t="shared" si="17"/>
        <v>158147.47</v>
      </c>
      <c r="M365" t="s">
        <v>70</v>
      </c>
      <c r="N365" t="s">
        <v>325</v>
      </c>
      <c r="O365" t="s">
        <v>135</v>
      </c>
      <c r="P365" t="s">
        <v>41</v>
      </c>
      <c r="Q365" t="s">
        <v>22</v>
      </c>
      <c r="R365" t="s">
        <v>23</v>
      </c>
      <c r="S365" t="s">
        <v>24</v>
      </c>
      <c r="T365" s="1"/>
    </row>
    <row r="366" spans="1:20" x14ac:dyDescent="0.25">
      <c r="A366" t="str">
        <f t="shared" si="15"/>
        <v>S2743700027900</v>
      </c>
      <c r="B366" t="s">
        <v>119</v>
      </c>
      <c r="C366" t="s">
        <v>156</v>
      </c>
      <c r="D366" t="s">
        <v>326</v>
      </c>
      <c r="E366" s="1">
        <v>-127960.88</v>
      </c>
      <c r="F366" s="1">
        <v>13758.5</v>
      </c>
      <c r="G366" s="1">
        <v>0</v>
      </c>
      <c r="H366" s="1"/>
      <c r="J366" s="1">
        <f t="shared" si="16"/>
        <v>114202.38</v>
      </c>
      <c r="K366" s="1">
        <f>IFERROR(VLOOKUP(A366,'Ending FY2016'!$A:$E,5,FALSE),"0")+H366</f>
        <v>383456.59000000008</v>
      </c>
      <c r="L366" s="1">
        <f t="shared" si="17"/>
        <v>383456.59000000008</v>
      </c>
      <c r="M366" t="s">
        <v>70</v>
      </c>
      <c r="N366" t="s">
        <v>269</v>
      </c>
      <c r="O366" t="s">
        <v>135</v>
      </c>
      <c r="P366" t="s">
        <v>41</v>
      </c>
      <c r="Q366" t="s">
        <v>22</v>
      </c>
      <c r="R366" t="s">
        <v>23</v>
      </c>
      <c r="S366" t="s">
        <v>24</v>
      </c>
      <c r="T366" s="1"/>
    </row>
    <row r="367" spans="1:20" x14ac:dyDescent="0.25">
      <c r="A367" t="str">
        <f t="shared" si="15"/>
        <v>S2743700028000</v>
      </c>
      <c r="B367" t="s">
        <v>119</v>
      </c>
      <c r="C367" t="s">
        <v>156</v>
      </c>
      <c r="D367" t="s">
        <v>327</v>
      </c>
      <c r="E367" s="1">
        <v>-757868.15</v>
      </c>
      <c r="F367" s="1">
        <v>335116</v>
      </c>
      <c r="G367" s="1">
        <v>0</v>
      </c>
      <c r="H367" s="1"/>
      <c r="J367" s="1">
        <f t="shared" si="16"/>
        <v>422752.15</v>
      </c>
      <c r="K367" s="1">
        <f>IFERROR(VLOOKUP(A367,'Ending FY2016'!$A:$E,5,FALSE),"0")+H367</f>
        <v>422748.09000000008</v>
      </c>
      <c r="L367" s="1">
        <f t="shared" si="17"/>
        <v>422752.15</v>
      </c>
      <c r="M367" t="s">
        <v>70</v>
      </c>
      <c r="N367" t="s">
        <v>281</v>
      </c>
      <c r="O367" t="s">
        <v>135</v>
      </c>
      <c r="P367" t="s">
        <v>41</v>
      </c>
      <c r="Q367" t="s">
        <v>22</v>
      </c>
      <c r="R367" t="s">
        <v>23</v>
      </c>
      <c r="S367" t="s">
        <v>66</v>
      </c>
      <c r="T367" s="1"/>
    </row>
    <row r="368" spans="1:20" x14ac:dyDescent="0.25">
      <c r="A368" t="str">
        <f t="shared" si="15"/>
        <v>S1003700032500</v>
      </c>
      <c r="B368" t="s">
        <v>15</v>
      </c>
      <c r="C368" t="s">
        <v>156</v>
      </c>
      <c r="D368" t="s">
        <v>150</v>
      </c>
      <c r="E368" s="1">
        <v>-0.5</v>
      </c>
      <c r="F368" s="1">
        <v>0</v>
      </c>
      <c r="G368" s="1">
        <v>0</v>
      </c>
      <c r="H368" s="1"/>
      <c r="J368" s="1">
        <f t="shared" si="16"/>
        <v>0.5</v>
      </c>
      <c r="K368" s="1">
        <f>IFERROR(VLOOKUP(A368,'Ending FY2016'!$A:$E,5,FALSE),"0")+H368</f>
        <v>0</v>
      </c>
      <c r="L368" s="1">
        <f t="shared" si="17"/>
        <v>0.5</v>
      </c>
      <c r="M368" t="s">
        <v>36</v>
      </c>
      <c r="N368" t="s">
        <v>328</v>
      </c>
      <c r="O368" t="s">
        <v>20</v>
      </c>
      <c r="P368" t="s">
        <v>21</v>
      </c>
      <c r="Q368" t="s">
        <v>22</v>
      </c>
      <c r="R368" t="s">
        <v>23</v>
      </c>
      <c r="S368" t="s">
        <v>24</v>
      </c>
      <c r="T368" s="1"/>
    </row>
    <row r="369" spans="1:20" x14ac:dyDescent="0.25">
      <c r="A369" t="str">
        <f t="shared" si="15"/>
        <v>S1003700032600</v>
      </c>
      <c r="B369" t="s">
        <v>15</v>
      </c>
      <c r="C369" t="s">
        <v>156</v>
      </c>
      <c r="D369" t="s">
        <v>329</v>
      </c>
      <c r="E369" s="1">
        <v>-588907.72</v>
      </c>
      <c r="F369" s="1">
        <v>125979.08</v>
      </c>
      <c r="G369" s="1">
        <v>0</v>
      </c>
      <c r="H369" s="1"/>
      <c r="J369" s="1">
        <f t="shared" si="16"/>
        <v>462928.63999999996</v>
      </c>
      <c r="K369" s="1">
        <f>IFERROR(VLOOKUP(A369,'Ending FY2016'!$A:$E,5,FALSE),"0")+H369</f>
        <v>462935.69999999984</v>
      </c>
      <c r="L369" s="1">
        <f t="shared" si="17"/>
        <v>462928.63999999996</v>
      </c>
      <c r="M369" t="s">
        <v>36</v>
      </c>
      <c r="N369" t="s">
        <v>330</v>
      </c>
      <c r="O369" t="s">
        <v>20</v>
      </c>
      <c r="P369" t="s">
        <v>21</v>
      </c>
      <c r="Q369" t="s">
        <v>22</v>
      </c>
      <c r="R369" t="s">
        <v>23</v>
      </c>
      <c r="S369" t="s">
        <v>24</v>
      </c>
      <c r="T369" s="1"/>
    </row>
    <row r="370" spans="1:20" x14ac:dyDescent="0.25">
      <c r="A370" t="str">
        <f t="shared" si="15"/>
        <v>S1003700032900</v>
      </c>
      <c r="B370" t="s">
        <v>15</v>
      </c>
      <c r="C370" t="s">
        <v>156</v>
      </c>
      <c r="D370" t="s">
        <v>331</v>
      </c>
      <c r="E370" s="1">
        <v>-246071.8</v>
      </c>
      <c r="F370" s="1">
        <v>0</v>
      </c>
      <c r="G370" s="1">
        <v>0</v>
      </c>
      <c r="H370" s="1"/>
      <c r="J370" s="1">
        <f t="shared" si="16"/>
        <v>246071.8</v>
      </c>
      <c r="K370" s="1">
        <f>IFERROR(VLOOKUP(A370,'Ending FY2016'!$A:$E,5,FALSE),"0")+H370</f>
        <v>246069.43</v>
      </c>
      <c r="L370" s="1">
        <f t="shared" si="17"/>
        <v>246071.8</v>
      </c>
      <c r="M370" t="s">
        <v>36</v>
      </c>
      <c r="N370" t="s">
        <v>262</v>
      </c>
      <c r="O370" t="s">
        <v>20</v>
      </c>
      <c r="P370" t="s">
        <v>41</v>
      </c>
      <c r="Q370" t="s">
        <v>22</v>
      </c>
      <c r="R370" t="s">
        <v>23</v>
      </c>
      <c r="S370" t="s">
        <v>24</v>
      </c>
      <c r="T370" s="1"/>
    </row>
    <row r="371" spans="1:20" x14ac:dyDescent="0.25">
      <c r="A371" t="str">
        <f t="shared" si="15"/>
        <v>S1003700033000</v>
      </c>
      <c r="B371" t="s">
        <v>15</v>
      </c>
      <c r="C371" t="s">
        <v>156</v>
      </c>
      <c r="D371" t="s">
        <v>332</v>
      </c>
      <c r="E371" s="1">
        <v>8.75</v>
      </c>
      <c r="F371" s="1">
        <v>0</v>
      </c>
      <c r="G371" s="1">
        <v>0</v>
      </c>
      <c r="H371" s="1"/>
      <c r="J371" s="1">
        <f t="shared" si="16"/>
        <v>-8.75</v>
      </c>
      <c r="K371" s="1">
        <f>IFERROR(VLOOKUP(A371,'Ending FY2016'!$A:$E,5,FALSE),"0")+H371</f>
        <v>0</v>
      </c>
      <c r="L371" s="1">
        <f t="shared" si="17"/>
        <v>-8.75</v>
      </c>
      <c r="M371" t="s">
        <v>36</v>
      </c>
      <c r="N371" t="s">
        <v>301</v>
      </c>
      <c r="O371" t="s">
        <v>20</v>
      </c>
      <c r="P371" t="s">
        <v>41</v>
      </c>
      <c r="Q371" t="s">
        <v>22</v>
      </c>
      <c r="R371" t="s">
        <v>23</v>
      </c>
      <c r="S371" t="s">
        <v>24</v>
      </c>
      <c r="T371" s="1"/>
    </row>
    <row r="372" spans="1:20" x14ac:dyDescent="0.25">
      <c r="A372" t="str">
        <f t="shared" si="15"/>
        <v>S1003700033500</v>
      </c>
      <c r="B372" t="s">
        <v>15</v>
      </c>
      <c r="C372" t="s">
        <v>156</v>
      </c>
      <c r="D372" t="s">
        <v>77</v>
      </c>
      <c r="E372" s="1">
        <v>0</v>
      </c>
      <c r="F372" s="1">
        <v>0</v>
      </c>
      <c r="G372" s="1">
        <v>0</v>
      </c>
      <c r="H372" s="1"/>
      <c r="J372" s="1">
        <f t="shared" si="16"/>
        <v>0</v>
      </c>
      <c r="K372" s="1">
        <f>IFERROR(VLOOKUP(A372,'Ending FY2016'!$A:$E,5,FALSE),"0")+H372</f>
        <v>0</v>
      </c>
      <c r="L372" s="1">
        <f t="shared" si="17"/>
        <v>0</v>
      </c>
      <c r="M372" t="s">
        <v>36</v>
      </c>
      <c r="N372" t="s">
        <v>333</v>
      </c>
      <c r="O372" t="s">
        <v>20</v>
      </c>
      <c r="P372" t="s">
        <v>21</v>
      </c>
      <c r="Q372" t="s">
        <v>22</v>
      </c>
      <c r="R372" t="s">
        <v>23</v>
      </c>
      <c r="S372" t="s">
        <v>24</v>
      </c>
      <c r="T372" s="1"/>
    </row>
    <row r="373" spans="1:20" x14ac:dyDescent="0.25">
      <c r="A373" t="str">
        <f t="shared" si="15"/>
        <v>S1003700033600</v>
      </c>
      <c r="B373" t="s">
        <v>15</v>
      </c>
      <c r="C373" t="s">
        <v>156</v>
      </c>
      <c r="D373" t="s">
        <v>78</v>
      </c>
      <c r="E373" s="1">
        <v>-5098.51</v>
      </c>
      <c r="F373" s="1">
        <v>0</v>
      </c>
      <c r="G373" s="1">
        <v>0</v>
      </c>
      <c r="H373" s="1"/>
      <c r="J373" s="1">
        <f t="shared" si="16"/>
        <v>5098.51</v>
      </c>
      <c r="K373" s="1">
        <f>IFERROR(VLOOKUP(A373,'Ending FY2016'!$A:$E,5,FALSE),"0")+H373</f>
        <v>5099.0299999999697</v>
      </c>
      <c r="L373" s="1">
        <f t="shared" si="17"/>
        <v>5098.51</v>
      </c>
      <c r="M373" t="s">
        <v>36</v>
      </c>
      <c r="N373" t="s">
        <v>314</v>
      </c>
      <c r="O373" t="s">
        <v>20</v>
      </c>
      <c r="P373" t="s">
        <v>21</v>
      </c>
      <c r="Q373" t="s">
        <v>22</v>
      </c>
      <c r="R373" t="s">
        <v>23</v>
      </c>
      <c r="S373" t="s">
        <v>24</v>
      </c>
      <c r="T373" s="1"/>
    </row>
    <row r="374" spans="1:20" x14ac:dyDescent="0.25">
      <c r="A374" t="str">
        <f t="shared" si="15"/>
        <v>S1003700033800</v>
      </c>
      <c r="B374" t="s">
        <v>15</v>
      </c>
      <c r="C374" t="s">
        <v>156</v>
      </c>
      <c r="D374" t="s">
        <v>80</v>
      </c>
      <c r="E374" s="1">
        <v>-11082.23</v>
      </c>
      <c r="F374" s="1">
        <v>0</v>
      </c>
      <c r="G374" s="1">
        <v>0</v>
      </c>
      <c r="H374" s="1"/>
      <c r="J374" s="1">
        <f t="shared" si="16"/>
        <v>11082.23</v>
      </c>
      <c r="K374" s="1">
        <f>IFERROR(VLOOKUP(A374,'Ending FY2016'!$A:$E,5,FALSE),"0")+H374</f>
        <v>11085.520000000019</v>
      </c>
      <c r="L374" s="1">
        <f t="shared" si="17"/>
        <v>11082.23</v>
      </c>
      <c r="M374" t="s">
        <v>36</v>
      </c>
      <c r="N374" t="s">
        <v>334</v>
      </c>
      <c r="O374" t="s">
        <v>20</v>
      </c>
      <c r="P374" t="s">
        <v>21</v>
      </c>
      <c r="Q374" t="s">
        <v>22</v>
      </c>
      <c r="R374" t="s">
        <v>23</v>
      </c>
      <c r="S374" t="s">
        <v>23</v>
      </c>
      <c r="T374" s="1"/>
    </row>
    <row r="375" spans="1:20" x14ac:dyDescent="0.25">
      <c r="A375" t="str">
        <f t="shared" si="15"/>
        <v>S1003700033900</v>
      </c>
      <c r="B375" t="s">
        <v>15</v>
      </c>
      <c r="C375" t="s">
        <v>156</v>
      </c>
      <c r="D375" t="s">
        <v>35</v>
      </c>
      <c r="E375" s="1">
        <v>-526792.34</v>
      </c>
      <c r="F375" s="1">
        <v>1209650.8</v>
      </c>
      <c r="G375" s="1">
        <v>0</v>
      </c>
      <c r="H375" s="1"/>
      <c r="J375" s="1">
        <f t="shared" si="16"/>
        <v>-682858.46000000008</v>
      </c>
      <c r="K375" s="1">
        <f>IFERROR(VLOOKUP(A375,'Ending FY2016'!$A:$E,5,FALSE),"0")+H375</f>
        <v>-682868.59000000008</v>
      </c>
      <c r="L375" s="1">
        <f t="shared" si="17"/>
        <v>-682868.59000000008</v>
      </c>
      <c r="M375" t="s">
        <v>36</v>
      </c>
      <c r="N375" t="s">
        <v>265</v>
      </c>
      <c r="O375" t="s">
        <v>20</v>
      </c>
      <c r="P375" t="s">
        <v>41</v>
      </c>
      <c r="Q375" t="s">
        <v>22</v>
      </c>
      <c r="R375" t="s">
        <v>23</v>
      </c>
      <c r="S375" t="s">
        <v>23</v>
      </c>
      <c r="T375" s="1"/>
    </row>
    <row r="376" spans="1:20" x14ac:dyDescent="0.25">
      <c r="A376" t="str">
        <f t="shared" si="15"/>
        <v>S1003700034100</v>
      </c>
      <c r="B376" t="s">
        <v>15</v>
      </c>
      <c r="C376" t="s">
        <v>156</v>
      </c>
      <c r="D376" t="s">
        <v>81</v>
      </c>
      <c r="E376" s="1">
        <v>98759.22</v>
      </c>
      <c r="F376" s="1">
        <v>0</v>
      </c>
      <c r="G376" s="1">
        <v>0</v>
      </c>
      <c r="H376" s="1"/>
      <c r="J376" s="1">
        <f t="shared" si="16"/>
        <v>-98759.22</v>
      </c>
      <c r="K376" s="1">
        <f>IFERROR(VLOOKUP(A376,'Ending FY2016'!$A:$E,5,FALSE),"0")+H376</f>
        <v>-98757.759999999951</v>
      </c>
      <c r="L376" s="1">
        <f t="shared" si="17"/>
        <v>-98759.22</v>
      </c>
      <c r="M376" t="s">
        <v>36</v>
      </c>
      <c r="N376" t="s">
        <v>208</v>
      </c>
      <c r="O376" t="s">
        <v>20</v>
      </c>
      <c r="P376" t="s">
        <v>41</v>
      </c>
      <c r="Q376" t="s">
        <v>22</v>
      </c>
      <c r="R376" t="s">
        <v>23</v>
      </c>
      <c r="S376" t="s">
        <v>66</v>
      </c>
      <c r="T376" s="1"/>
    </row>
    <row r="377" spans="1:20" x14ac:dyDescent="0.25">
      <c r="A377" t="str">
        <f t="shared" si="15"/>
        <v>S2123700036600</v>
      </c>
      <c r="B377" t="s">
        <v>114</v>
      </c>
      <c r="C377" t="s">
        <v>156</v>
      </c>
      <c r="D377" t="s">
        <v>335</v>
      </c>
      <c r="E377" s="1">
        <v>-22565.21</v>
      </c>
      <c r="F377" s="1">
        <v>0</v>
      </c>
      <c r="G377" s="1">
        <v>0</v>
      </c>
      <c r="H377" s="1"/>
      <c r="J377" s="1">
        <f t="shared" si="16"/>
        <v>22565.21</v>
      </c>
      <c r="K377" s="1">
        <f>IFERROR(VLOOKUP(A377,'Ending FY2016'!$A:$E,5,FALSE),"0")+H377</f>
        <v>124769.78000000001</v>
      </c>
      <c r="L377" s="1">
        <f t="shared" si="17"/>
        <v>124769.78000000001</v>
      </c>
      <c r="M377" t="s">
        <v>36</v>
      </c>
      <c r="N377" t="s">
        <v>336</v>
      </c>
      <c r="O377" t="s">
        <v>135</v>
      </c>
      <c r="P377" t="s">
        <v>41</v>
      </c>
      <c r="Q377" t="s">
        <v>22</v>
      </c>
      <c r="R377" t="s">
        <v>23</v>
      </c>
      <c r="S377" t="s">
        <v>24</v>
      </c>
      <c r="T377" s="1"/>
    </row>
    <row r="378" spans="1:20" x14ac:dyDescent="0.25">
      <c r="A378" t="str">
        <f t="shared" si="15"/>
        <v>S2123700036900</v>
      </c>
      <c r="B378" t="s">
        <v>114</v>
      </c>
      <c r="C378" t="s">
        <v>156</v>
      </c>
      <c r="D378" t="s">
        <v>337</v>
      </c>
      <c r="E378" s="1">
        <v>-245781.92</v>
      </c>
      <c r="F378" s="1">
        <v>0</v>
      </c>
      <c r="G378" s="1">
        <v>0</v>
      </c>
      <c r="H378" s="1"/>
      <c r="J378" s="1">
        <f t="shared" si="16"/>
        <v>245781.92</v>
      </c>
      <c r="K378" s="1">
        <f>IFERROR(VLOOKUP(A378,'Ending FY2016'!$A:$E,5,FALSE),"0")+H378</f>
        <v>245787.56</v>
      </c>
      <c r="L378" s="1">
        <f t="shared" si="17"/>
        <v>245781.92</v>
      </c>
      <c r="M378" t="s">
        <v>36</v>
      </c>
      <c r="N378" t="s">
        <v>338</v>
      </c>
      <c r="O378" t="s">
        <v>135</v>
      </c>
      <c r="P378" t="s">
        <v>41</v>
      </c>
      <c r="Q378" t="s">
        <v>22</v>
      </c>
      <c r="R378" t="s">
        <v>23</v>
      </c>
      <c r="S378" t="s">
        <v>24</v>
      </c>
      <c r="T378" s="1"/>
    </row>
    <row r="379" spans="1:20" x14ac:dyDescent="0.25">
      <c r="A379" t="str">
        <f t="shared" si="15"/>
        <v>S2123700038100</v>
      </c>
      <c r="B379" t="s">
        <v>114</v>
      </c>
      <c r="C379" t="s">
        <v>156</v>
      </c>
      <c r="D379" t="s">
        <v>339</v>
      </c>
      <c r="E379" s="1">
        <v>3295402.2</v>
      </c>
      <c r="F379" s="1">
        <v>0</v>
      </c>
      <c r="G379" s="1">
        <v>0</v>
      </c>
      <c r="H379" s="1"/>
      <c r="J379" s="1">
        <f t="shared" si="16"/>
        <v>-3295402.2</v>
      </c>
      <c r="K379" s="1">
        <f>IFERROR(VLOOKUP(A379,'Ending FY2016'!$A:$E,5,FALSE),"0")+H379</f>
        <v>-3508159.92</v>
      </c>
      <c r="L379" s="1">
        <f t="shared" si="17"/>
        <v>-3508159.92</v>
      </c>
      <c r="M379" t="s">
        <v>36</v>
      </c>
      <c r="N379" t="s">
        <v>281</v>
      </c>
      <c r="O379" t="s">
        <v>135</v>
      </c>
      <c r="P379" t="s">
        <v>41</v>
      </c>
      <c r="Q379" t="s">
        <v>22</v>
      </c>
      <c r="R379" t="s">
        <v>23</v>
      </c>
      <c r="S379" t="s">
        <v>66</v>
      </c>
      <c r="T379" s="1"/>
    </row>
    <row r="380" spans="1:20" x14ac:dyDescent="0.25">
      <c r="A380" t="str">
        <f t="shared" si="15"/>
        <v>S1003700041800</v>
      </c>
      <c r="B380" t="s">
        <v>15</v>
      </c>
      <c r="C380" t="s">
        <v>156</v>
      </c>
      <c r="D380" t="s">
        <v>340</v>
      </c>
      <c r="E380" s="1">
        <v>-1397486.236</v>
      </c>
      <c r="F380" s="1">
        <v>295844.49</v>
      </c>
      <c r="G380" s="1">
        <v>0</v>
      </c>
      <c r="H380" s="1"/>
      <c r="J380" s="1">
        <f t="shared" si="16"/>
        <v>1101641.746</v>
      </c>
      <c r="K380" s="1">
        <f>IFERROR(VLOOKUP(A380,'Ending FY2016'!$A:$E,5,FALSE),"0")+H380</f>
        <v>1101650.9160000002</v>
      </c>
      <c r="L380" s="1">
        <f t="shared" si="17"/>
        <v>1101641.746</v>
      </c>
      <c r="M380" t="s">
        <v>140</v>
      </c>
      <c r="N380" t="s">
        <v>341</v>
      </c>
      <c r="O380" t="s">
        <v>20</v>
      </c>
      <c r="P380" t="s">
        <v>21</v>
      </c>
      <c r="Q380" t="s">
        <v>22</v>
      </c>
      <c r="R380" t="s">
        <v>23</v>
      </c>
      <c r="S380" t="s">
        <v>24</v>
      </c>
      <c r="T380" s="1"/>
    </row>
    <row r="381" spans="1:20" x14ac:dyDescent="0.25">
      <c r="A381" t="str">
        <f t="shared" si="15"/>
        <v>S1003700041900</v>
      </c>
      <c r="B381" t="s">
        <v>15</v>
      </c>
      <c r="C381" t="s">
        <v>156</v>
      </c>
      <c r="D381" t="s">
        <v>342</v>
      </c>
      <c r="E381" s="1">
        <v>-630349.27</v>
      </c>
      <c r="F381" s="1">
        <v>0</v>
      </c>
      <c r="G381" s="1">
        <v>0</v>
      </c>
      <c r="H381" s="1"/>
      <c r="J381" s="1">
        <f t="shared" si="16"/>
        <v>630349.27</v>
      </c>
      <c r="K381" s="1">
        <f>IFERROR(VLOOKUP(A381,'Ending FY2016'!$A:$E,5,FALSE),"0")+H381</f>
        <v>630360.19999999995</v>
      </c>
      <c r="L381" s="1">
        <f t="shared" si="17"/>
        <v>630360.19999999995</v>
      </c>
      <c r="M381" t="s">
        <v>140</v>
      </c>
      <c r="N381" t="s">
        <v>343</v>
      </c>
      <c r="O381" t="s">
        <v>20</v>
      </c>
      <c r="P381" t="s">
        <v>41</v>
      </c>
      <c r="Q381" t="s">
        <v>22</v>
      </c>
      <c r="R381" t="s">
        <v>23</v>
      </c>
      <c r="S381" t="s">
        <v>24</v>
      </c>
      <c r="T381" s="1"/>
    </row>
    <row r="382" spans="1:20" x14ac:dyDescent="0.25">
      <c r="A382" t="str">
        <f t="shared" si="15"/>
        <v>S1003700042000</v>
      </c>
      <c r="B382" t="s">
        <v>15</v>
      </c>
      <c r="C382" t="s">
        <v>156</v>
      </c>
      <c r="D382" t="s">
        <v>344</v>
      </c>
      <c r="E382" s="1">
        <v>128922.86</v>
      </c>
      <c r="F382" s="1">
        <v>0</v>
      </c>
      <c r="G382" s="1">
        <v>0</v>
      </c>
      <c r="H382" s="1"/>
      <c r="J382" s="1">
        <f t="shared" si="16"/>
        <v>-128922.86</v>
      </c>
      <c r="K382" s="1">
        <f>IFERROR(VLOOKUP(A382,'Ending FY2016'!$A:$E,5,FALSE),"0")+H382</f>
        <v>0</v>
      </c>
      <c r="L382" s="1">
        <f t="shared" si="17"/>
        <v>0</v>
      </c>
      <c r="M382" t="s">
        <v>140</v>
      </c>
      <c r="N382" t="s">
        <v>313</v>
      </c>
      <c r="O382" t="s">
        <v>20</v>
      </c>
      <c r="P382" t="s">
        <v>21</v>
      </c>
      <c r="Q382" t="s">
        <v>22</v>
      </c>
      <c r="R382" t="s">
        <v>23</v>
      </c>
      <c r="S382" t="s">
        <v>24</v>
      </c>
      <c r="T382" s="1"/>
    </row>
    <row r="383" spans="1:20" x14ac:dyDescent="0.25">
      <c r="A383" t="str">
        <f t="shared" si="15"/>
        <v>S1003700042100</v>
      </c>
      <c r="B383" t="s">
        <v>15</v>
      </c>
      <c r="C383" t="s">
        <v>156</v>
      </c>
      <c r="D383" t="s">
        <v>345</v>
      </c>
      <c r="E383" s="1">
        <v>-351488.96</v>
      </c>
      <c r="F383" s="1">
        <v>100454</v>
      </c>
      <c r="G383" s="1">
        <v>0</v>
      </c>
      <c r="H383" s="1"/>
      <c r="J383" s="1">
        <f t="shared" si="16"/>
        <v>251034.96000000002</v>
      </c>
      <c r="K383" s="1">
        <f>IFERROR(VLOOKUP(A383,'Ending FY2016'!$A:$E,5,FALSE),"0")+H383</f>
        <v>251036.03</v>
      </c>
      <c r="L383" s="1">
        <f t="shared" si="17"/>
        <v>251034.96000000002</v>
      </c>
      <c r="M383" t="s">
        <v>140</v>
      </c>
      <c r="N383" t="s">
        <v>346</v>
      </c>
      <c r="O383" t="s">
        <v>20</v>
      </c>
      <c r="P383" t="s">
        <v>41</v>
      </c>
      <c r="Q383" t="s">
        <v>22</v>
      </c>
      <c r="R383" t="s">
        <v>23</v>
      </c>
      <c r="S383" t="s">
        <v>24</v>
      </c>
      <c r="T383" s="1"/>
    </row>
    <row r="384" spans="1:20" x14ac:dyDescent="0.25">
      <c r="A384" t="str">
        <f t="shared" si="15"/>
        <v>S1003700042600</v>
      </c>
      <c r="B384" t="s">
        <v>15</v>
      </c>
      <c r="C384" t="s">
        <v>156</v>
      </c>
      <c r="D384" t="s">
        <v>347</v>
      </c>
      <c r="E384" s="1">
        <v>-230187.01</v>
      </c>
      <c r="F384" s="1">
        <v>45</v>
      </c>
      <c r="G384" s="1">
        <v>0</v>
      </c>
      <c r="H384" s="1"/>
      <c r="J384" s="1">
        <f t="shared" si="16"/>
        <v>230142.01</v>
      </c>
      <c r="K384" s="1">
        <f>IFERROR(VLOOKUP(A384,'Ending FY2016'!$A:$E,5,FALSE),"0")+H384</f>
        <v>230150.81000000003</v>
      </c>
      <c r="L384" s="1">
        <f t="shared" si="17"/>
        <v>230142.01</v>
      </c>
      <c r="M384" t="s">
        <v>140</v>
      </c>
      <c r="N384" t="s">
        <v>333</v>
      </c>
      <c r="O384" t="s">
        <v>20</v>
      </c>
      <c r="P384" t="s">
        <v>41</v>
      </c>
      <c r="Q384" t="s">
        <v>22</v>
      </c>
      <c r="R384" t="s">
        <v>23</v>
      </c>
      <c r="S384" t="s">
        <v>24</v>
      </c>
      <c r="T384" s="1"/>
    </row>
    <row r="385" spans="1:20" x14ac:dyDescent="0.25">
      <c r="A385" t="str">
        <f t="shared" si="15"/>
        <v>S1003700042900</v>
      </c>
      <c r="B385" t="s">
        <v>15</v>
      </c>
      <c r="C385" t="s">
        <v>156</v>
      </c>
      <c r="D385" t="s">
        <v>348</v>
      </c>
      <c r="E385" s="1">
        <v>1848.77</v>
      </c>
      <c r="F385" s="1">
        <v>32043.64</v>
      </c>
      <c r="G385" s="1">
        <v>0</v>
      </c>
      <c r="H385" s="1"/>
      <c r="J385" s="1">
        <f t="shared" si="16"/>
        <v>-33892.409999999996</v>
      </c>
      <c r="K385" s="1">
        <f>IFERROR(VLOOKUP(A385,'Ending FY2016'!$A:$E,5,FALSE),"0")+H385</f>
        <v>-33885.479999999981</v>
      </c>
      <c r="L385" s="1">
        <f t="shared" si="17"/>
        <v>-33892.409999999996</v>
      </c>
      <c r="M385" t="s">
        <v>140</v>
      </c>
      <c r="N385" t="s">
        <v>262</v>
      </c>
      <c r="O385" t="s">
        <v>20</v>
      </c>
      <c r="P385" t="s">
        <v>41</v>
      </c>
      <c r="Q385" t="s">
        <v>22</v>
      </c>
      <c r="R385" t="s">
        <v>23</v>
      </c>
      <c r="S385" t="s">
        <v>24</v>
      </c>
      <c r="T385" s="1"/>
    </row>
    <row r="386" spans="1:20" x14ac:dyDescent="0.25">
      <c r="A386" t="str">
        <f t="shared" si="15"/>
        <v>S1003700043000</v>
      </c>
      <c r="B386" t="s">
        <v>15</v>
      </c>
      <c r="C386" t="s">
        <v>156</v>
      </c>
      <c r="D386" t="s">
        <v>349</v>
      </c>
      <c r="E386" s="1">
        <v>-1105339.213</v>
      </c>
      <c r="F386" s="1">
        <v>9598.5</v>
      </c>
      <c r="G386" s="1">
        <v>0</v>
      </c>
      <c r="H386" s="1"/>
      <c r="J386" s="1">
        <f t="shared" si="16"/>
        <v>1095740.713</v>
      </c>
      <c r="K386" s="1">
        <f>IFERROR(VLOOKUP(A386,'Ending FY2016'!$A:$E,5,FALSE),"0")+H386</f>
        <v>1095752.5930000001</v>
      </c>
      <c r="L386" s="1">
        <f t="shared" si="17"/>
        <v>1095752.5930000001</v>
      </c>
      <c r="M386" t="s">
        <v>140</v>
      </c>
      <c r="N386" t="s">
        <v>312</v>
      </c>
      <c r="O386" t="s">
        <v>20</v>
      </c>
      <c r="P386" t="s">
        <v>41</v>
      </c>
      <c r="Q386" t="s">
        <v>22</v>
      </c>
      <c r="R386" t="s">
        <v>23</v>
      </c>
      <c r="S386" t="s">
        <v>24</v>
      </c>
      <c r="T386" s="1"/>
    </row>
    <row r="387" spans="1:20" x14ac:dyDescent="0.25">
      <c r="A387" t="str">
        <f t="shared" si="15"/>
        <v>S1003700043100</v>
      </c>
      <c r="B387" t="s">
        <v>15</v>
      </c>
      <c r="C387" t="s">
        <v>156</v>
      </c>
      <c r="D387" t="s">
        <v>350</v>
      </c>
      <c r="E387" s="1">
        <v>0</v>
      </c>
      <c r="F387" s="1">
        <v>0</v>
      </c>
      <c r="G387" s="1">
        <v>0</v>
      </c>
      <c r="H387" s="1"/>
      <c r="J387" s="1">
        <f t="shared" si="16"/>
        <v>0</v>
      </c>
      <c r="K387" s="1">
        <f>IFERROR(VLOOKUP(A387,'Ending FY2016'!$A:$E,5,FALSE),"0")+H387</f>
        <v>1.1641532182693481E-10</v>
      </c>
      <c r="L387" s="1">
        <f t="shared" si="17"/>
        <v>0</v>
      </c>
      <c r="M387" t="s">
        <v>140</v>
      </c>
      <c r="N387" t="s">
        <v>306</v>
      </c>
      <c r="O387" t="s">
        <v>20</v>
      </c>
      <c r="P387" t="s">
        <v>21</v>
      </c>
      <c r="Q387" t="s">
        <v>22</v>
      </c>
      <c r="R387" t="s">
        <v>23</v>
      </c>
      <c r="S387" t="s">
        <v>24</v>
      </c>
      <c r="T387" s="1"/>
    </row>
    <row r="388" spans="1:20" x14ac:dyDescent="0.25">
      <c r="A388" t="str">
        <f t="shared" ref="A388:A451" si="18">B388&amp;C388&amp;D388</f>
        <v>S1003700043200</v>
      </c>
      <c r="B388" t="s">
        <v>15</v>
      </c>
      <c r="C388" t="s">
        <v>156</v>
      </c>
      <c r="D388" t="s">
        <v>351</v>
      </c>
      <c r="E388" s="1">
        <v>1.32</v>
      </c>
      <c r="F388" s="1">
        <v>0</v>
      </c>
      <c r="G388" s="1">
        <v>0</v>
      </c>
      <c r="H388" s="1"/>
      <c r="J388" s="1">
        <f t="shared" ref="J388:J451" si="19">-E388-F388+G388+H388</f>
        <v>-1.32</v>
      </c>
      <c r="K388" s="1">
        <f>IFERROR(VLOOKUP(A388,'Ending FY2016'!$A:$E,5,FALSE),"0")+H388</f>
        <v>0</v>
      </c>
      <c r="L388" s="1">
        <f t="shared" ref="L388:L451" si="20">IF(J388-K388&lt;-10,K388+I388,IF(J388-K388&gt;10,K388+I388,J388+I388))</f>
        <v>-1.32</v>
      </c>
      <c r="M388" t="s">
        <v>140</v>
      </c>
      <c r="N388" t="s">
        <v>315</v>
      </c>
      <c r="O388" t="s">
        <v>20</v>
      </c>
      <c r="P388" t="s">
        <v>99</v>
      </c>
      <c r="Q388" t="s">
        <v>22</v>
      </c>
      <c r="R388" t="s">
        <v>23</v>
      </c>
      <c r="S388" t="s">
        <v>24</v>
      </c>
      <c r="T388" s="1"/>
    </row>
    <row r="389" spans="1:20" x14ac:dyDescent="0.25">
      <c r="A389" t="str">
        <f t="shared" si="18"/>
        <v>S1003700043300</v>
      </c>
      <c r="B389" t="s">
        <v>15</v>
      </c>
      <c r="C389" t="s">
        <v>156</v>
      </c>
      <c r="D389" t="s">
        <v>352</v>
      </c>
      <c r="E389" s="1">
        <v>-1338919.31</v>
      </c>
      <c r="F389" s="1">
        <v>181931.57</v>
      </c>
      <c r="G389" s="1">
        <v>0</v>
      </c>
      <c r="H389" s="1"/>
      <c r="J389" s="1">
        <f t="shared" si="19"/>
        <v>1156987.74</v>
      </c>
      <c r="K389" s="1">
        <f>IFERROR(VLOOKUP(A389,'Ending FY2016'!$A:$E,5,FALSE),"0")+H389</f>
        <v>1156990.0100000002</v>
      </c>
      <c r="L389" s="1">
        <f t="shared" si="20"/>
        <v>1156987.74</v>
      </c>
      <c r="M389" t="s">
        <v>140</v>
      </c>
      <c r="N389" t="s">
        <v>353</v>
      </c>
      <c r="O389" t="s">
        <v>20</v>
      </c>
      <c r="P389" t="s">
        <v>41</v>
      </c>
      <c r="Q389" t="s">
        <v>22</v>
      </c>
      <c r="R389" t="s">
        <v>23</v>
      </c>
      <c r="S389" t="s">
        <v>24</v>
      </c>
      <c r="T389" s="1"/>
    </row>
    <row r="390" spans="1:20" x14ac:dyDescent="0.25">
      <c r="A390" t="str">
        <f t="shared" si="18"/>
        <v>S1003700043500</v>
      </c>
      <c r="B390" t="s">
        <v>15</v>
      </c>
      <c r="C390" t="s">
        <v>156</v>
      </c>
      <c r="D390" t="s">
        <v>354</v>
      </c>
      <c r="E390" s="1">
        <v>-9235035.2799999993</v>
      </c>
      <c r="F390" s="1">
        <v>228180</v>
      </c>
      <c r="G390" s="1">
        <v>0</v>
      </c>
      <c r="H390" s="1"/>
      <c r="J390" s="1">
        <f t="shared" si="19"/>
        <v>9006855.2799999993</v>
      </c>
      <c r="K390" s="1">
        <f>IFERROR(VLOOKUP(A390,'Ending FY2016'!$A:$E,5,FALSE),"0")+H390</f>
        <v>9006855.2800000012</v>
      </c>
      <c r="L390" s="1">
        <f t="shared" si="20"/>
        <v>9006855.2799999993</v>
      </c>
      <c r="M390" t="s">
        <v>140</v>
      </c>
      <c r="N390" t="s">
        <v>355</v>
      </c>
      <c r="O390" t="s">
        <v>20</v>
      </c>
      <c r="P390" t="s">
        <v>41</v>
      </c>
      <c r="Q390" t="s">
        <v>22</v>
      </c>
      <c r="R390" t="s">
        <v>23</v>
      </c>
      <c r="S390" t="s">
        <v>24</v>
      </c>
      <c r="T390" s="1"/>
    </row>
    <row r="391" spans="1:20" x14ac:dyDescent="0.25">
      <c r="A391" t="str">
        <f t="shared" si="18"/>
        <v>S1003700043600</v>
      </c>
      <c r="B391" t="s">
        <v>15</v>
      </c>
      <c r="C391" t="s">
        <v>156</v>
      </c>
      <c r="D391" t="s">
        <v>356</v>
      </c>
      <c r="E391" s="1">
        <v>-1020.5</v>
      </c>
      <c r="F391" s="1">
        <v>0</v>
      </c>
      <c r="G391" s="1">
        <v>0</v>
      </c>
      <c r="H391" s="1"/>
      <c r="J391" s="1">
        <f t="shared" si="19"/>
        <v>1020.5</v>
      </c>
      <c r="K391" s="1">
        <f>IFERROR(VLOOKUP(A391,'Ending FY2016'!$A:$E,5,FALSE),"0")+H391</f>
        <v>1020.5</v>
      </c>
      <c r="L391" s="1">
        <f t="shared" si="20"/>
        <v>1020.5</v>
      </c>
      <c r="M391" t="s">
        <v>140</v>
      </c>
      <c r="N391" t="s">
        <v>226</v>
      </c>
      <c r="O391" t="s">
        <v>20</v>
      </c>
      <c r="P391" t="s">
        <v>41</v>
      </c>
      <c r="Q391" t="s">
        <v>22</v>
      </c>
      <c r="R391" t="s">
        <v>23</v>
      </c>
      <c r="S391" t="s">
        <v>24</v>
      </c>
      <c r="T391" s="1"/>
    </row>
    <row r="392" spans="1:20" x14ac:dyDescent="0.25">
      <c r="A392" t="str">
        <f t="shared" si="18"/>
        <v>S1003700043800</v>
      </c>
      <c r="B392" t="s">
        <v>15</v>
      </c>
      <c r="C392" t="s">
        <v>156</v>
      </c>
      <c r="D392" t="s">
        <v>357</v>
      </c>
      <c r="E392" s="1">
        <v>0</v>
      </c>
      <c r="F392" s="1">
        <v>0</v>
      </c>
      <c r="G392" s="1">
        <v>0</v>
      </c>
      <c r="H392" s="1"/>
      <c r="J392" s="1">
        <f t="shared" si="19"/>
        <v>0</v>
      </c>
      <c r="K392" s="1">
        <f>IFERROR(VLOOKUP(A392,'Ending FY2016'!$A:$E,5,FALSE),"0")+H392</f>
        <v>2</v>
      </c>
      <c r="L392" s="1">
        <f t="shared" si="20"/>
        <v>0</v>
      </c>
      <c r="M392" t="s">
        <v>140</v>
      </c>
      <c r="N392" t="s">
        <v>358</v>
      </c>
      <c r="O392" t="s">
        <v>20</v>
      </c>
      <c r="P392" t="s">
        <v>21</v>
      </c>
      <c r="Q392" t="s">
        <v>22</v>
      </c>
      <c r="R392" t="s">
        <v>23</v>
      </c>
      <c r="S392" t="s">
        <v>23</v>
      </c>
      <c r="T392" s="1"/>
    </row>
    <row r="393" spans="1:20" x14ac:dyDescent="0.25">
      <c r="A393" t="str">
        <f t="shared" si="18"/>
        <v>S1003700043900</v>
      </c>
      <c r="B393" t="s">
        <v>15</v>
      </c>
      <c r="C393" t="s">
        <v>156</v>
      </c>
      <c r="D393" t="s">
        <v>359</v>
      </c>
      <c r="E393" s="1">
        <v>147936.39000000001</v>
      </c>
      <c r="F393" s="1">
        <v>191542.71</v>
      </c>
      <c r="G393" s="1">
        <v>0</v>
      </c>
      <c r="H393" s="1"/>
      <c r="J393" s="1">
        <f t="shared" si="19"/>
        <v>-339479.1</v>
      </c>
      <c r="K393" s="1">
        <f>IFERROR(VLOOKUP(A393,'Ending FY2016'!$A:$E,5,FALSE),"0")+H393</f>
        <v>-339485.46999999986</v>
      </c>
      <c r="L393" s="1">
        <f t="shared" si="20"/>
        <v>-339479.1</v>
      </c>
      <c r="M393" t="s">
        <v>140</v>
      </c>
      <c r="N393" t="s">
        <v>265</v>
      </c>
      <c r="O393" t="s">
        <v>20</v>
      </c>
      <c r="P393" t="s">
        <v>41</v>
      </c>
      <c r="Q393" t="s">
        <v>22</v>
      </c>
      <c r="R393" t="s">
        <v>23</v>
      </c>
      <c r="S393" t="s">
        <v>23</v>
      </c>
      <c r="T393" s="1"/>
    </row>
    <row r="394" spans="1:20" x14ac:dyDescent="0.25">
      <c r="A394" t="str">
        <f t="shared" si="18"/>
        <v>S1003700044100</v>
      </c>
      <c r="B394" t="s">
        <v>15</v>
      </c>
      <c r="C394" t="s">
        <v>156</v>
      </c>
      <c r="D394" t="s">
        <v>360</v>
      </c>
      <c r="E394" s="1">
        <v>2817453.9959999998</v>
      </c>
      <c r="F394" s="1">
        <v>402659.87</v>
      </c>
      <c r="G394" s="1">
        <v>0</v>
      </c>
      <c r="H394" s="1"/>
      <c r="J394" s="1">
        <f t="shared" si="19"/>
        <v>-3220113.8659999999</v>
      </c>
      <c r="K394" s="1">
        <f>IFERROR(VLOOKUP(A394,'Ending FY2016'!$A:$E,5,FALSE),"0")+H394</f>
        <v>-3220107.9959999975</v>
      </c>
      <c r="L394" s="1">
        <f t="shared" si="20"/>
        <v>-3220113.8659999999</v>
      </c>
      <c r="M394" t="s">
        <v>140</v>
      </c>
      <c r="N394" t="s">
        <v>208</v>
      </c>
      <c r="O394" t="s">
        <v>20</v>
      </c>
      <c r="P394" t="s">
        <v>41</v>
      </c>
      <c r="Q394" t="s">
        <v>22</v>
      </c>
      <c r="R394" t="s">
        <v>23</v>
      </c>
      <c r="S394" t="s">
        <v>66</v>
      </c>
      <c r="T394" s="1"/>
    </row>
    <row r="395" spans="1:20" x14ac:dyDescent="0.25">
      <c r="A395" t="str">
        <f t="shared" si="18"/>
        <v>S2123700044300</v>
      </c>
      <c r="B395" t="s">
        <v>114</v>
      </c>
      <c r="C395" t="s">
        <v>156</v>
      </c>
      <c r="D395" t="s">
        <v>361</v>
      </c>
      <c r="E395" s="1">
        <v>-2765243.79</v>
      </c>
      <c r="F395" s="1">
        <v>841.23</v>
      </c>
      <c r="G395" s="1">
        <v>0</v>
      </c>
      <c r="H395" s="1"/>
      <c r="J395" s="1">
        <f t="shared" si="19"/>
        <v>2764402.56</v>
      </c>
      <c r="K395" s="1">
        <f>IFERROR(VLOOKUP(A395,'Ending FY2016'!$A:$E,5,FALSE),"0")+H395</f>
        <v>2764409.9999999991</v>
      </c>
      <c r="L395" s="1">
        <f t="shared" si="20"/>
        <v>2764402.56</v>
      </c>
      <c r="M395" t="s">
        <v>140</v>
      </c>
      <c r="N395" t="s">
        <v>362</v>
      </c>
      <c r="O395" t="s">
        <v>135</v>
      </c>
      <c r="P395" t="s">
        <v>41</v>
      </c>
      <c r="Q395" t="s">
        <v>22</v>
      </c>
      <c r="R395" t="s">
        <v>23</v>
      </c>
      <c r="S395" t="s">
        <v>24</v>
      </c>
      <c r="T395" s="1"/>
    </row>
    <row r="396" spans="1:20" x14ac:dyDescent="0.25">
      <c r="A396" t="str">
        <f t="shared" si="18"/>
        <v>S2123700044400</v>
      </c>
      <c r="B396" t="s">
        <v>114</v>
      </c>
      <c r="C396" t="s">
        <v>156</v>
      </c>
      <c r="D396" t="s">
        <v>363</v>
      </c>
      <c r="E396" s="1">
        <v>-552274.17000000004</v>
      </c>
      <c r="F396" s="1">
        <v>0</v>
      </c>
      <c r="G396" s="1">
        <v>0</v>
      </c>
      <c r="H396" s="1"/>
      <c r="J396" s="1">
        <f t="shared" si="19"/>
        <v>552274.17000000004</v>
      </c>
      <c r="K396" s="1">
        <f>IFERROR(VLOOKUP(A396,'Ending FY2016'!$A:$E,5,FALSE),"0")+H396</f>
        <v>552281.98000000045</v>
      </c>
      <c r="L396" s="1">
        <f t="shared" si="20"/>
        <v>552274.17000000004</v>
      </c>
      <c r="M396" t="s">
        <v>140</v>
      </c>
      <c r="N396" t="s">
        <v>364</v>
      </c>
      <c r="O396" t="s">
        <v>135</v>
      </c>
      <c r="P396" t="s">
        <v>41</v>
      </c>
      <c r="Q396" t="s">
        <v>22</v>
      </c>
      <c r="R396" t="s">
        <v>23</v>
      </c>
      <c r="S396" t="s">
        <v>24</v>
      </c>
      <c r="T396" s="1"/>
    </row>
    <row r="397" spans="1:20" x14ac:dyDescent="0.25">
      <c r="A397" t="str">
        <f t="shared" si="18"/>
        <v>S2123700044500</v>
      </c>
      <c r="B397" t="s">
        <v>114</v>
      </c>
      <c r="C397" t="s">
        <v>156</v>
      </c>
      <c r="D397" t="s">
        <v>365</v>
      </c>
      <c r="E397" s="1">
        <v>-283229.65999999997</v>
      </c>
      <c r="F397" s="1">
        <v>0</v>
      </c>
      <c r="G397" s="1">
        <v>0</v>
      </c>
      <c r="H397" s="1"/>
      <c r="J397" s="1">
        <f t="shared" si="19"/>
        <v>283229.65999999997</v>
      </c>
      <c r="K397" s="1">
        <f>IFERROR(VLOOKUP(A397,'Ending FY2016'!$A:$E,5,FALSE),"0")+H397</f>
        <v>283236.40000000002</v>
      </c>
      <c r="L397" s="1">
        <f t="shared" si="20"/>
        <v>283229.65999999997</v>
      </c>
      <c r="M397" t="s">
        <v>140</v>
      </c>
      <c r="N397" t="s">
        <v>184</v>
      </c>
      <c r="O397" t="s">
        <v>135</v>
      </c>
      <c r="P397" t="s">
        <v>41</v>
      </c>
      <c r="Q397" t="s">
        <v>22</v>
      </c>
      <c r="R397" t="s">
        <v>23</v>
      </c>
      <c r="S397" t="s">
        <v>24</v>
      </c>
      <c r="T397" s="1"/>
    </row>
    <row r="398" spans="1:20" x14ac:dyDescent="0.25">
      <c r="A398" t="str">
        <f t="shared" si="18"/>
        <v>S2123700044700</v>
      </c>
      <c r="B398" t="s">
        <v>114</v>
      </c>
      <c r="C398" t="s">
        <v>156</v>
      </c>
      <c r="D398" t="s">
        <v>366</v>
      </c>
      <c r="E398" s="1">
        <v>-50996.07</v>
      </c>
      <c r="F398" s="1">
        <v>0</v>
      </c>
      <c r="G398" s="1">
        <v>0</v>
      </c>
      <c r="H398" s="1"/>
      <c r="J398" s="1">
        <f t="shared" si="19"/>
        <v>50996.07</v>
      </c>
      <c r="K398" s="1">
        <f>IFERROR(VLOOKUP(A398,'Ending FY2016'!$A:$E,5,FALSE),"0")+H398</f>
        <v>51000.97</v>
      </c>
      <c r="L398" s="1">
        <f t="shared" si="20"/>
        <v>50996.07</v>
      </c>
      <c r="M398" t="s">
        <v>140</v>
      </c>
      <c r="N398" t="s">
        <v>367</v>
      </c>
      <c r="O398" t="s">
        <v>135</v>
      </c>
      <c r="P398" t="s">
        <v>41</v>
      </c>
      <c r="Q398" t="s">
        <v>22</v>
      </c>
      <c r="R398" t="s">
        <v>23</v>
      </c>
      <c r="S398" t="s">
        <v>24</v>
      </c>
      <c r="T398" s="1"/>
    </row>
    <row r="399" spans="1:20" x14ac:dyDescent="0.25">
      <c r="A399" t="str">
        <f t="shared" si="18"/>
        <v>S2123700046700</v>
      </c>
      <c r="B399" t="s">
        <v>114</v>
      </c>
      <c r="C399" t="s">
        <v>156</v>
      </c>
      <c r="D399" t="s">
        <v>368</v>
      </c>
      <c r="E399" s="1">
        <v>-52267.05</v>
      </c>
      <c r="F399" s="1">
        <v>0</v>
      </c>
      <c r="G399" s="1">
        <v>0</v>
      </c>
      <c r="H399" s="1"/>
      <c r="J399" s="1">
        <f t="shared" si="19"/>
        <v>52267.05</v>
      </c>
      <c r="K399" s="1">
        <f>IFERROR(VLOOKUP(A399,'Ending FY2016'!$A:$E,5,FALSE),"0")+H399</f>
        <v>52270.99</v>
      </c>
      <c r="L399" s="1">
        <f t="shared" si="20"/>
        <v>52267.05</v>
      </c>
      <c r="M399" t="s">
        <v>140</v>
      </c>
      <c r="N399" t="s">
        <v>369</v>
      </c>
      <c r="O399" t="s">
        <v>135</v>
      </c>
      <c r="P399" t="s">
        <v>41</v>
      </c>
      <c r="Q399" t="s">
        <v>22</v>
      </c>
      <c r="R399" t="s">
        <v>23</v>
      </c>
      <c r="S399" t="s">
        <v>24</v>
      </c>
      <c r="T399" s="1"/>
    </row>
    <row r="400" spans="1:20" x14ac:dyDescent="0.25">
      <c r="A400" t="str">
        <f t="shared" si="18"/>
        <v>S5733700048100</v>
      </c>
      <c r="B400" t="s">
        <v>251</v>
      </c>
      <c r="C400" t="s">
        <v>156</v>
      </c>
      <c r="D400" t="s">
        <v>370</v>
      </c>
      <c r="E400" s="1">
        <v>29571</v>
      </c>
      <c r="F400" s="1">
        <v>0</v>
      </c>
      <c r="G400" s="1">
        <v>0</v>
      </c>
      <c r="H400" s="1"/>
      <c r="J400" s="1">
        <f t="shared" si="19"/>
        <v>-29571</v>
      </c>
      <c r="K400" s="1">
        <f>IFERROR(VLOOKUP(A400,'Ending FY2016'!$A:$E,5,FALSE),"0")+H400</f>
        <v>-29571</v>
      </c>
      <c r="L400" s="1">
        <f t="shared" si="20"/>
        <v>-29571</v>
      </c>
      <c r="M400" t="s">
        <v>140</v>
      </c>
      <c r="N400" t="s">
        <v>371</v>
      </c>
      <c r="O400" t="s">
        <v>135</v>
      </c>
      <c r="P400" t="s">
        <v>41</v>
      </c>
      <c r="Q400" t="s">
        <v>22</v>
      </c>
      <c r="R400" t="s">
        <v>23</v>
      </c>
      <c r="S400" t="s">
        <v>66</v>
      </c>
      <c r="T400" s="1"/>
    </row>
    <row r="401" spans="1:20" x14ac:dyDescent="0.25">
      <c r="A401" t="str">
        <f t="shared" si="18"/>
        <v>S5733700048200</v>
      </c>
      <c r="B401" t="s">
        <v>251</v>
      </c>
      <c r="C401" t="s">
        <v>156</v>
      </c>
      <c r="D401" t="s">
        <v>372</v>
      </c>
      <c r="E401" s="1">
        <v>708706.81</v>
      </c>
      <c r="F401" s="1">
        <v>902417.86</v>
      </c>
      <c r="G401" s="1">
        <v>0</v>
      </c>
      <c r="H401" s="1"/>
      <c r="J401" s="1">
        <f t="shared" si="19"/>
        <v>-1611124.67</v>
      </c>
      <c r="K401" s="1">
        <f>IFERROR(VLOOKUP(A401,'Ending FY2016'!$A:$E,5,FALSE),"0")+H401</f>
        <v>-1611125.6600000001</v>
      </c>
      <c r="L401" s="1">
        <f t="shared" si="20"/>
        <v>-1611124.67</v>
      </c>
      <c r="M401" t="s">
        <v>140</v>
      </c>
      <c r="N401" t="s">
        <v>373</v>
      </c>
      <c r="O401" t="s">
        <v>135</v>
      </c>
      <c r="P401" t="s">
        <v>41</v>
      </c>
      <c r="Q401" t="s">
        <v>22</v>
      </c>
      <c r="R401" t="s">
        <v>23</v>
      </c>
      <c r="S401" t="s">
        <v>66</v>
      </c>
      <c r="T401" s="1"/>
    </row>
    <row r="402" spans="1:20" x14ac:dyDescent="0.25">
      <c r="A402" t="str">
        <f t="shared" si="18"/>
        <v>S2743700048800</v>
      </c>
      <c r="B402" t="s">
        <v>119</v>
      </c>
      <c r="C402" t="s">
        <v>156</v>
      </c>
      <c r="D402" t="s">
        <v>374</v>
      </c>
      <c r="E402" s="1">
        <v>76314.539999999994</v>
      </c>
      <c r="F402" s="1">
        <v>0</v>
      </c>
      <c r="G402" s="1">
        <v>0</v>
      </c>
      <c r="H402" s="1"/>
      <c r="J402" s="1">
        <f t="shared" si="19"/>
        <v>-76314.539999999994</v>
      </c>
      <c r="K402" s="1">
        <f>IFERROR(VLOOKUP(A402,'Ending FY2016'!$A:$E,5,FALSE),"0")+H402</f>
        <v>3695.3200000000006</v>
      </c>
      <c r="L402" s="1">
        <f t="shared" si="20"/>
        <v>3695.3200000000006</v>
      </c>
      <c r="M402" t="s">
        <v>140</v>
      </c>
      <c r="N402" t="s">
        <v>375</v>
      </c>
      <c r="O402" t="s">
        <v>135</v>
      </c>
      <c r="P402" t="s">
        <v>23</v>
      </c>
      <c r="Q402" t="s">
        <v>22</v>
      </c>
      <c r="R402" t="s">
        <v>23</v>
      </c>
      <c r="S402" t="s">
        <v>24</v>
      </c>
      <c r="T402" s="1"/>
    </row>
    <row r="403" spans="1:20" x14ac:dyDescent="0.25">
      <c r="A403" t="str">
        <f t="shared" si="18"/>
        <v>S2123700048900</v>
      </c>
      <c r="B403" t="s">
        <v>114</v>
      </c>
      <c r="C403" t="s">
        <v>156</v>
      </c>
      <c r="D403" t="s">
        <v>376</v>
      </c>
      <c r="E403" s="1">
        <v>732688.76</v>
      </c>
      <c r="F403" s="1">
        <v>5241.09</v>
      </c>
      <c r="G403" s="1">
        <v>0</v>
      </c>
      <c r="H403" s="1"/>
      <c r="J403" s="1">
        <f t="shared" si="19"/>
        <v>-737929.85</v>
      </c>
      <c r="K403" s="1">
        <f>IFERROR(VLOOKUP(A403,'Ending FY2016'!$A:$E,5,FALSE),"0")+H403</f>
        <v>-238448.02999999933</v>
      </c>
      <c r="L403" s="1">
        <f t="shared" si="20"/>
        <v>-238448.02999999933</v>
      </c>
      <c r="M403" t="s">
        <v>140</v>
      </c>
      <c r="N403" t="s">
        <v>288</v>
      </c>
      <c r="O403" t="s">
        <v>135</v>
      </c>
      <c r="P403" t="s">
        <v>41</v>
      </c>
      <c r="Q403" t="s">
        <v>22</v>
      </c>
      <c r="R403" t="s">
        <v>23</v>
      </c>
      <c r="S403" t="s">
        <v>66</v>
      </c>
      <c r="T403" s="1"/>
    </row>
    <row r="404" spans="1:20" x14ac:dyDescent="0.25">
      <c r="A404" t="str">
        <f t="shared" si="18"/>
        <v>S2123700054600</v>
      </c>
      <c r="B404" t="s">
        <v>114</v>
      </c>
      <c r="C404" t="s">
        <v>156</v>
      </c>
      <c r="D404" t="s">
        <v>377</v>
      </c>
      <c r="E404" s="1">
        <v>-17549.5</v>
      </c>
      <c r="F404" s="1">
        <v>0</v>
      </c>
      <c r="G404" s="1">
        <v>0</v>
      </c>
      <c r="H404" s="1"/>
      <c r="J404" s="1">
        <f t="shared" si="19"/>
        <v>17549.5</v>
      </c>
      <c r="K404" s="1">
        <f>IFERROR(VLOOKUP(A404,'Ending FY2016'!$A:$E,5,FALSE),"0")+H404</f>
        <v>17550</v>
      </c>
      <c r="L404" s="1">
        <f t="shared" si="20"/>
        <v>17549.5</v>
      </c>
      <c r="M404" t="s">
        <v>142</v>
      </c>
      <c r="N404" t="s">
        <v>378</v>
      </c>
      <c r="O404" t="s">
        <v>135</v>
      </c>
      <c r="P404" t="s">
        <v>41</v>
      </c>
      <c r="Q404" t="s">
        <v>22</v>
      </c>
      <c r="R404" t="s">
        <v>21</v>
      </c>
      <c r="S404" t="s">
        <v>24</v>
      </c>
      <c r="T404" s="1"/>
    </row>
    <row r="405" spans="1:20" x14ac:dyDescent="0.25">
      <c r="A405" t="str">
        <f t="shared" si="18"/>
        <v>S2123700054800</v>
      </c>
      <c r="B405" t="s">
        <v>114</v>
      </c>
      <c r="C405" t="s">
        <v>156</v>
      </c>
      <c r="D405" t="s">
        <v>379</v>
      </c>
      <c r="E405" s="1">
        <v>-125677.46</v>
      </c>
      <c r="F405" s="1">
        <v>0</v>
      </c>
      <c r="G405" s="1">
        <v>0</v>
      </c>
      <c r="H405" s="1"/>
      <c r="J405" s="1">
        <f t="shared" si="19"/>
        <v>125677.46</v>
      </c>
      <c r="K405" s="1">
        <f>IFERROR(VLOOKUP(A405,'Ending FY2016'!$A:$E,5,FALSE),"0")+H405</f>
        <v>125678.02000000002</v>
      </c>
      <c r="L405" s="1">
        <f t="shared" si="20"/>
        <v>125677.46</v>
      </c>
      <c r="M405" t="s">
        <v>142</v>
      </c>
      <c r="N405" t="s">
        <v>239</v>
      </c>
      <c r="O405" t="s">
        <v>135</v>
      </c>
      <c r="P405" t="s">
        <v>41</v>
      </c>
      <c r="Q405" t="s">
        <v>22</v>
      </c>
      <c r="R405" t="s">
        <v>79</v>
      </c>
      <c r="S405" t="s">
        <v>24</v>
      </c>
      <c r="T405" s="1"/>
    </row>
    <row r="406" spans="1:20" x14ac:dyDescent="0.25">
      <c r="A406" t="str">
        <f t="shared" si="18"/>
        <v>S2123700055300</v>
      </c>
      <c r="B406" t="s">
        <v>114</v>
      </c>
      <c r="C406" t="s">
        <v>156</v>
      </c>
      <c r="D406" t="s">
        <v>380</v>
      </c>
      <c r="E406" s="1">
        <v>869783.05</v>
      </c>
      <c r="F406" s="1">
        <v>0</v>
      </c>
      <c r="G406" s="1">
        <v>0</v>
      </c>
      <c r="H406" s="1"/>
      <c r="J406" s="1">
        <f t="shared" si="19"/>
        <v>-869783.05</v>
      </c>
      <c r="K406" s="1">
        <f>IFERROR(VLOOKUP(A406,'Ending FY2016'!$A:$E,5,FALSE),"0")+H406</f>
        <v>4888605.5199999996</v>
      </c>
      <c r="L406" s="1">
        <f t="shared" si="20"/>
        <v>4888605.5199999996</v>
      </c>
      <c r="M406" t="s">
        <v>142</v>
      </c>
      <c r="N406" t="s">
        <v>381</v>
      </c>
      <c r="O406" t="s">
        <v>135</v>
      </c>
      <c r="P406" t="s">
        <v>41</v>
      </c>
      <c r="Q406" t="s">
        <v>22</v>
      </c>
      <c r="R406" t="s">
        <v>79</v>
      </c>
      <c r="S406" t="s">
        <v>24</v>
      </c>
      <c r="T406" s="1"/>
    </row>
    <row r="407" spans="1:20" x14ac:dyDescent="0.25">
      <c r="A407" t="str">
        <f t="shared" si="18"/>
        <v>S2123700055400</v>
      </c>
      <c r="B407" t="s">
        <v>114</v>
      </c>
      <c r="C407" t="s">
        <v>156</v>
      </c>
      <c r="D407" t="s">
        <v>382</v>
      </c>
      <c r="E407" s="1">
        <v>-102140.81</v>
      </c>
      <c r="F407" s="1">
        <v>0</v>
      </c>
      <c r="G407" s="1">
        <v>0</v>
      </c>
      <c r="H407" s="1"/>
      <c r="J407" s="1">
        <f t="shared" si="19"/>
        <v>102140.81</v>
      </c>
      <c r="K407" s="1">
        <f>IFERROR(VLOOKUP(A407,'Ending FY2016'!$A:$E,5,FALSE),"0")+H407</f>
        <v>102144</v>
      </c>
      <c r="L407" s="1">
        <f t="shared" si="20"/>
        <v>102140.81</v>
      </c>
      <c r="M407" t="s">
        <v>142</v>
      </c>
      <c r="N407" t="s">
        <v>261</v>
      </c>
      <c r="O407" t="s">
        <v>135</v>
      </c>
      <c r="P407" t="s">
        <v>41</v>
      </c>
      <c r="Q407" t="s">
        <v>22</v>
      </c>
      <c r="R407" t="s">
        <v>79</v>
      </c>
      <c r="S407" t="s">
        <v>24</v>
      </c>
      <c r="T407" s="1"/>
    </row>
    <row r="408" spans="1:20" x14ac:dyDescent="0.25">
      <c r="A408" t="str">
        <f t="shared" si="18"/>
        <v>S2123700056100</v>
      </c>
      <c r="B408" t="s">
        <v>114</v>
      </c>
      <c r="C408" t="s">
        <v>156</v>
      </c>
      <c r="D408" t="s">
        <v>383</v>
      </c>
      <c r="E408" s="1">
        <v>-27928.880000000001</v>
      </c>
      <c r="F408" s="1">
        <v>0</v>
      </c>
      <c r="G408" s="1">
        <v>0</v>
      </c>
      <c r="H408" s="1"/>
      <c r="J408" s="1">
        <f t="shared" si="19"/>
        <v>27928.880000000001</v>
      </c>
      <c r="K408" s="1">
        <f>IFERROR(VLOOKUP(A408,'Ending FY2016'!$A:$E,5,FALSE),"0")+H408</f>
        <v>27928.880000000001</v>
      </c>
      <c r="L408" s="1">
        <f t="shared" si="20"/>
        <v>27928.880000000001</v>
      </c>
      <c r="M408" t="s">
        <v>142</v>
      </c>
      <c r="N408" t="s">
        <v>384</v>
      </c>
      <c r="O408" t="s">
        <v>135</v>
      </c>
      <c r="P408" t="s">
        <v>41</v>
      </c>
      <c r="Q408" t="s">
        <v>22</v>
      </c>
      <c r="R408" t="s">
        <v>21</v>
      </c>
      <c r="S408" t="s">
        <v>24</v>
      </c>
      <c r="T408" s="1"/>
    </row>
    <row r="409" spans="1:20" x14ac:dyDescent="0.25">
      <c r="A409" t="str">
        <f t="shared" si="18"/>
        <v>S2123700056200</v>
      </c>
      <c r="B409" t="s">
        <v>114</v>
      </c>
      <c r="C409" t="s">
        <v>156</v>
      </c>
      <c r="D409" t="s">
        <v>385</v>
      </c>
      <c r="E409" s="1">
        <v>153039.43</v>
      </c>
      <c r="F409" s="1">
        <v>0</v>
      </c>
      <c r="G409" s="1">
        <v>0</v>
      </c>
      <c r="H409" s="1"/>
      <c r="J409" s="1">
        <f t="shared" si="19"/>
        <v>-153039.43</v>
      </c>
      <c r="K409" s="1">
        <f>IFERROR(VLOOKUP(A409,'Ending FY2016'!$A:$E,5,FALSE),"0")+H409</f>
        <v>175171.55</v>
      </c>
      <c r="L409" s="1">
        <f t="shared" si="20"/>
        <v>175171.55</v>
      </c>
      <c r="M409" t="s">
        <v>142</v>
      </c>
      <c r="N409" t="s">
        <v>386</v>
      </c>
      <c r="O409" t="s">
        <v>135</v>
      </c>
      <c r="P409" t="s">
        <v>41</v>
      </c>
      <c r="Q409" t="s">
        <v>22</v>
      </c>
      <c r="R409" t="s">
        <v>21</v>
      </c>
      <c r="S409" t="s">
        <v>24</v>
      </c>
      <c r="T409" s="1"/>
    </row>
    <row r="410" spans="1:20" x14ac:dyDescent="0.25">
      <c r="A410" t="str">
        <f t="shared" si="18"/>
        <v>S2123700056500</v>
      </c>
      <c r="B410" t="s">
        <v>114</v>
      </c>
      <c r="C410" t="s">
        <v>156</v>
      </c>
      <c r="D410" t="s">
        <v>387</v>
      </c>
      <c r="E410" s="1">
        <v>-37640.25</v>
      </c>
      <c r="F410" s="1">
        <v>0</v>
      </c>
      <c r="G410" s="1">
        <v>0</v>
      </c>
      <c r="H410" s="1"/>
      <c r="J410" s="1">
        <f t="shared" si="19"/>
        <v>37640.25</v>
      </c>
      <c r="K410" s="1">
        <f>IFERROR(VLOOKUP(A410,'Ending FY2016'!$A:$E,5,FALSE),"0")+H410</f>
        <v>37645.439999999973</v>
      </c>
      <c r="L410" s="1">
        <f t="shared" si="20"/>
        <v>37640.25</v>
      </c>
      <c r="M410" t="s">
        <v>142</v>
      </c>
      <c r="N410" t="s">
        <v>388</v>
      </c>
      <c r="O410" t="s">
        <v>135</v>
      </c>
      <c r="P410" t="s">
        <v>41</v>
      </c>
      <c r="Q410" t="s">
        <v>22</v>
      </c>
      <c r="R410" t="s">
        <v>79</v>
      </c>
      <c r="S410" t="s">
        <v>24</v>
      </c>
      <c r="T410" s="1"/>
    </row>
    <row r="411" spans="1:20" x14ac:dyDescent="0.25">
      <c r="A411" t="str">
        <f t="shared" si="18"/>
        <v>S2123700056900</v>
      </c>
      <c r="B411" t="s">
        <v>114</v>
      </c>
      <c r="C411" t="s">
        <v>156</v>
      </c>
      <c r="D411" t="s">
        <v>389</v>
      </c>
      <c r="E411" s="1">
        <v>-462677.77</v>
      </c>
      <c r="F411" s="1">
        <v>0</v>
      </c>
      <c r="G411" s="1">
        <v>0</v>
      </c>
      <c r="H411" s="1"/>
      <c r="J411" s="1">
        <f t="shared" si="19"/>
        <v>462677.77</v>
      </c>
      <c r="K411" s="1">
        <f>IFERROR(VLOOKUP(A411,'Ending FY2016'!$A:$E,5,FALSE),"0")+H411</f>
        <v>609408</v>
      </c>
      <c r="L411" s="1">
        <f t="shared" si="20"/>
        <v>609408</v>
      </c>
      <c r="M411" t="s">
        <v>142</v>
      </c>
      <c r="N411" t="s">
        <v>390</v>
      </c>
      <c r="O411" t="s">
        <v>135</v>
      </c>
      <c r="P411" t="s">
        <v>41</v>
      </c>
      <c r="Q411" t="s">
        <v>22</v>
      </c>
      <c r="R411" t="s">
        <v>79</v>
      </c>
      <c r="S411" t="s">
        <v>24</v>
      </c>
      <c r="T411" s="1"/>
    </row>
    <row r="412" spans="1:20" x14ac:dyDescent="0.25">
      <c r="A412" t="str">
        <f t="shared" si="18"/>
        <v>S2123700057000</v>
      </c>
      <c r="B412" t="s">
        <v>114</v>
      </c>
      <c r="C412" t="s">
        <v>156</v>
      </c>
      <c r="D412" t="s">
        <v>391</v>
      </c>
      <c r="E412" s="1">
        <v>-712895.01</v>
      </c>
      <c r="F412" s="1">
        <v>6888.62</v>
      </c>
      <c r="G412" s="1">
        <v>0</v>
      </c>
      <c r="H412" s="1"/>
      <c r="J412" s="1">
        <f t="shared" si="19"/>
        <v>706006.39</v>
      </c>
      <c r="K412" s="1">
        <f>IFERROR(VLOOKUP(A412,'Ending FY2016'!$A:$E,5,FALSE),"0")+H412</f>
        <v>706015.15000000014</v>
      </c>
      <c r="L412" s="1">
        <f t="shared" si="20"/>
        <v>706006.39</v>
      </c>
      <c r="M412" t="s">
        <v>142</v>
      </c>
      <c r="N412" t="s">
        <v>392</v>
      </c>
      <c r="O412" t="s">
        <v>135</v>
      </c>
      <c r="P412" t="s">
        <v>41</v>
      </c>
      <c r="Q412" t="s">
        <v>22</v>
      </c>
      <c r="R412" t="s">
        <v>79</v>
      </c>
      <c r="S412" t="s">
        <v>24</v>
      </c>
      <c r="T412" s="1"/>
    </row>
    <row r="413" spans="1:20" x14ac:dyDescent="0.25">
      <c r="A413" t="str">
        <f t="shared" si="18"/>
        <v>S2123700057500</v>
      </c>
      <c r="B413" t="s">
        <v>114</v>
      </c>
      <c r="C413" t="s">
        <v>156</v>
      </c>
      <c r="D413" t="s">
        <v>393</v>
      </c>
      <c r="E413" s="1">
        <v>1151780.95</v>
      </c>
      <c r="F413" s="1">
        <v>0</v>
      </c>
      <c r="G413" s="1">
        <v>796.52</v>
      </c>
      <c r="H413" s="1"/>
      <c r="J413" s="1">
        <f t="shared" si="19"/>
        <v>-1150984.43</v>
      </c>
      <c r="K413" s="1">
        <f>IFERROR(VLOOKUP(A413,'Ending FY2016'!$A:$E,5,FALSE),"0")+H413</f>
        <v>2708071.0000000005</v>
      </c>
      <c r="L413" s="1">
        <f t="shared" si="20"/>
        <v>2708071.0000000005</v>
      </c>
      <c r="M413" t="s">
        <v>142</v>
      </c>
      <c r="N413" t="s">
        <v>258</v>
      </c>
      <c r="O413" t="s">
        <v>135</v>
      </c>
      <c r="P413" t="s">
        <v>41</v>
      </c>
      <c r="Q413" t="s">
        <v>22</v>
      </c>
      <c r="R413" t="s">
        <v>79</v>
      </c>
      <c r="S413" t="s">
        <v>24</v>
      </c>
      <c r="T413" s="1"/>
    </row>
    <row r="414" spans="1:20" x14ac:dyDescent="0.25">
      <c r="A414" t="str">
        <f t="shared" si="18"/>
        <v>S2123700057600</v>
      </c>
      <c r="B414" t="s">
        <v>114</v>
      </c>
      <c r="C414" t="s">
        <v>156</v>
      </c>
      <c r="D414" t="s">
        <v>394</v>
      </c>
      <c r="E414" s="1">
        <v>-2436463.88</v>
      </c>
      <c r="F414" s="1">
        <v>0</v>
      </c>
      <c r="G414" s="1">
        <v>0</v>
      </c>
      <c r="H414" s="1"/>
      <c r="J414" s="1">
        <f t="shared" si="19"/>
        <v>2436463.88</v>
      </c>
      <c r="K414" s="1">
        <f>IFERROR(VLOOKUP(A414,'Ending FY2016'!$A:$E,5,FALSE),"0")+H414</f>
        <v>2436470.56</v>
      </c>
      <c r="L414" s="1">
        <f t="shared" si="20"/>
        <v>2436463.88</v>
      </c>
      <c r="M414" t="s">
        <v>142</v>
      </c>
      <c r="N414" t="s">
        <v>280</v>
      </c>
      <c r="O414" t="s">
        <v>135</v>
      </c>
      <c r="P414" t="s">
        <v>41</v>
      </c>
      <c r="Q414" t="s">
        <v>22</v>
      </c>
      <c r="R414" t="s">
        <v>79</v>
      </c>
      <c r="S414" t="s">
        <v>24</v>
      </c>
      <c r="T414" s="1"/>
    </row>
    <row r="415" spans="1:20" x14ac:dyDescent="0.25">
      <c r="A415" t="str">
        <f t="shared" si="18"/>
        <v>S2123700058000</v>
      </c>
      <c r="B415" t="s">
        <v>114</v>
      </c>
      <c r="C415" t="s">
        <v>156</v>
      </c>
      <c r="D415" t="s">
        <v>395</v>
      </c>
      <c r="E415" s="1">
        <v>-1930.18</v>
      </c>
      <c r="F415" s="1">
        <v>0</v>
      </c>
      <c r="G415" s="1">
        <v>0</v>
      </c>
      <c r="H415" s="1"/>
      <c r="J415" s="1">
        <f t="shared" si="19"/>
        <v>1930.18</v>
      </c>
      <c r="K415" s="1">
        <f>IFERROR(VLOOKUP(A415,'Ending FY2016'!$A:$E,5,FALSE),"0")+H415</f>
        <v>38065.040000000001</v>
      </c>
      <c r="L415" s="1">
        <f t="shared" si="20"/>
        <v>38065.040000000001</v>
      </c>
      <c r="M415" t="s">
        <v>142</v>
      </c>
      <c r="N415" t="s">
        <v>396</v>
      </c>
      <c r="O415" t="s">
        <v>135</v>
      </c>
      <c r="P415" t="s">
        <v>99</v>
      </c>
      <c r="Q415" t="s">
        <v>22</v>
      </c>
      <c r="R415" t="s">
        <v>79</v>
      </c>
      <c r="S415" t="s">
        <v>24</v>
      </c>
      <c r="T415" s="1"/>
    </row>
    <row r="416" spans="1:20" x14ac:dyDescent="0.25">
      <c r="A416" t="str">
        <f t="shared" si="18"/>
        <v>S2123700058200</v>
      </c>
      <c r="B416" t="s">
        <v>114</v>
      </c>
      <c r="C416" t="s">
        <v>156</v>
      </c>
      <c r="D416" t="s">
        <v>397</v>
      </c>
      <c r="E416" s="1">
        <v>0</v>
      </c>
      <c r="F416" s="1">
        <v>0</v>
      </c>
      <c r="G416" s="1">
        <v>0</v>
      </c>
      <c r="H416" s="1"/>
      <c r="J416" s="1">
        <f t="shared" si="19"/>
        <v>0</v>
      </c>
      <c r="K416" s="1">
        <f>IFERROR(VLOOKUP(A416,'Ending FY2016'!$A:$E,5,FALSE),"0")+H416</f>
        <v>0</v>
      </c>
      <c r="L416" s="1">
        <f t="shared" si="20"/>
        <v>0</v>
      </c>
      <c r="M416" t="s">
        <v>142</v>
      </c>
      <c r="N416" t="s">
        <v>398</v>
      </c>
      <c r="O416" t="s">
        <v>135</v>
      </c>
      <c r="P416" t="s">
        <v>41</v>
      </c>
      <c r="Q416" t="s">
        <v>22</v>
      </c>
      <c r="R416" t="s">
        <v>79</v>
      </c>
      <c r="S416" t="s">
        <v>66</v>
      </c>
      <c r="T416" s="1"/>
    </row>
    <row r="417" spans="1:20" x14ac:dyDescent="0.25">
      <c r="A417" t="str">
        <f t="shared" si="18"/>
        <v>S2123700058300</v>
      </c>
      <c r="B417" t="s">
        <v>114</v>
      </c>
      <c r="C417" t="s">
        <v>156</v>
      </c>
      <c r="D417" t="s">
        <v>399</v>
      </c>
      <c r="E417" s="1">
        <v>175329.25</v>
      </c>
      <c r="F417" s="1">
        <v>0</v>
      </c>
      <c r="G417" s="1">
        <v>0</v>
      </c>
      <c r="H417" s="1"/>
      <c r="J417" s="1">
        <f t="shared" si="19"/>
        <v>-175329.25</v>
      </c>
      <c r="K417" s="1">
        <f>IFERROR(VLOOKUP(A417,'Ending FY2016'!$A:$E,5,FALSE),"0")+H417</f>
        <v>-730897.87</v>
      </c>
      <c r="L417" s="1">
        <f t="shared" si="20"/>
        <v>-730897.87</v>
      </c>
      <c r="M417" t="s">
        <v>142</v>
      </c>
      <c r="N417" t="s">
        <v>286</v>
      </c>
      <c r="O417" t="s">
        <v>135</v>
      </c>
      <c r="P417" t="s">
        <v>41</v>
      </c>
      <c r="Q417" t="s">
        <v>22</v>
      </c>
      <c r="R417" t="s">
        <v>79</v>
      </c>
      <c r="S417" t="s">
        <v>66</v>
      </c>
      <c r="T417" s="1"/>
    </row>
    <row r="418" spans="1:20" x14ac:dyDescent="0.25">
      <c r="A418" t="str">
        <f t="shared" si="18"/>
        <v>S2123700058400</v>
      </c>
      <c r="B418" t="s">
        <v>114</v>
      </c>
      <c r="C418" t="s">
        <v>156</v>
      </c>
      <c r="D418" t="s">
        <v>400</v>
      </c>
      <c r="E418" s="1">
        <v>-3444017.13</v>
      </c>
      <c r="F418" s="1">
        <v>0</v>
      </c>
      <c r="G418" s="1">
        <v>0</v>
      </c>
      <c r="H418" s="1"/>
      <c r="J418" s="1">
        <f t="shared" si="19"/>
        <v>3444017.13</v>
      </c>
      <c r="K418" s="1">
        <f>IFERROR(VLOOKUP(A418,'Ending FY2016'!$A:$E,5,FALSE),"0")+H418</f>
        <v>3444017.32</v>
      </c>
      <c r="L418" s="1">
        <f t="shared" si="20"/>
        <v>3444017.13</v>
      </c>
      <c r="M418" t="s">
        <v>142</v>
      </c>
      <c r="N418" t="s">
        <v>401</v>
      </c>
      <c r="O418" t="s">
        <v>135</v>
      </c>
      <c r="P418" t="s">
        <v>41</v>
      </c>
      <c r="Q418" t="s">
        <v>22</v>
      </c>
      <c r="R418" t="s">
        <v>79</v>
      </c>
      <c r="S418" t="s">
        <v>66</v>
      </c>
      <c r="T418" s="1"/>
    </row>
    <row r="419" spans="1:20" x14ac:dyDescent="0.25">
      <c r="A419" t="str">
        <f t="shared" si="18"/>
        <v>S2123700058500</v>
      </c>
      <c r="B419" t="s">
        <v>114</v>
      </c>
      <c r="C419" t="s">
        <v>156</v>
      </c>
      <c r="D419" t="s">
        <v>402</v>
      </c>
      <c r="E419" s="1">
        <v>0.43</v>
      </c>
      <c r="F419" s="1">
        <v>0</v>
      </c>
      <c r="G419" s="1">
        <v>0</v>
      </c>
      <c r="H419" s="1"/>
      <c r="J419" s="1">
        <f t="shared" si="19"/>
        <v>-0.43</v>
      </c>
      <c r="K419" s="1">
        <f>IFERROR(VLOOKUP(A419,'Ending FY2016'!$A:$E,5,FALSE),"0")+H419</f>
        <v>0</v>
      </c>
      <c r="L419" s="1">
        <f t="shared" si="20"/>
        <v>-0.43</v>
      </c>
      <c r="M419" t="s">
        <v>142</v>
      </c>
      <c r="N419" t="s">
        <v>403</v>
      </c>
      <c r="O419" t="s">
        <v>135</v>
      </c>
      <c r="P419" t="s">
        <v>41</v>
      </c>
      <c r="Q419" t="s">
        <v>22</v>
      </c>
      <c r="R419" t="s">
        <v>21</v>
      </c>
      <c r="S419" t="s">
        <v>24</v>
      </c>
      <c r="T419" s="1"/>
    </row>
    <row r="420" spans="1:20" x14ac:dyDescent="0.25">
      <c r="A420" t="str">
        <f t="shared" si="18"/>
        <v>S2123700058600</v>
      </c>
      <c r="B420" t="s">
        <v>114</v>
      </c>
      <c r="C420" t="s">
        <v>156</v>
      </c>
      <c r="D420" t="s">
        <v>404</v>
      </c>
      <c r="E420" s="1">
        <v>-7877.1</v>
      </c>
      <c r="F420" s="1">
        <v>0</v>
      </c>
      <c r="G420" s="1">
        <v>0</v>
      </c>
      <c r="H420" s="1"/>
      <c r="J420" s="1">
        <f t="shared" si="19"/>
        <v>7877.1</v>
      </c>
      <c r="K420" s="1">
        <f>IFERROR(VLOOKUP(A420,'Ending FY2016'!$A:$E,5,FALSE),"0")+H420</f>
        <v>0</v>
      </c>
      <c r="L420" s="1">
        <f t="shared" si="20"/>
        <v>0</v>
      </c>
      <c r="M420" t="s">
        <v>142</v>
      </c>
      <c r="N420" t="s">
        <v>405</v>
      </c>
      <c r="O420" t="s">
        <v>135</v>
      </c>
      <c r="P420" t="s">
        <v>41</v>
      </c>
      <c r="Q420" t="s">
        <v>22</v>
      </c>
      <c r="R420" t="s">
        <v>79</v>
      </c>
      <c r="S420" t="s">
        <v>66</v>
      </c>
      <c r="T420" s="1"/>
    </row>
    <row r="421" spans="1:20" x14ac:dyDescent="0.25">
      <c r="A421" t="str">
        <f t="shared" si="18"/>
        <v>S1003700062000</v>
      </c>
      <c r="B421" t="s">
        <v>15</v>
      </c>
      <c r="C421" t="s">
        <v>156</v>
      </c>
      <c r="D421" t="s">
        <v>406</v>
      </c>
      <c r="E421" s="1">
        <v>-251456.71</v>
      </c>
      <c r="F421" s="1">
        <v>0</v>
      </c>
      <c r="G421" s="1">
        <v>0</v>
      </c>
      <c r="H421" s="1"/>
      <c r="J421" s="1">
        <f t="shared" si="19"/>
        <v>251456.71</v>
      </c>
      <c r="K421" s="1">
        <f>IFERROR(VLOOKUP(A421,'Ending FY2016'!$A:$E,5,FALSE),"0")+H421</f>
        <v>251462.3</v>
      </c>
      <c r="L421" s="1">
        <f t="shared" si="20"/>
        <v>251456.71</v>
      </c>
      <c r="M421" t="s">
        <v>407</v>
      </c>
      <c r="N421" t="s">
        <v>303</v>
      </c>
      <c r="O421" t="s">
        <v>20</v>
      </c>
      <c r="P421" t="s">
        <v>41</v>
      </c>
      <c r="Q421" t="s">
        <v>22</v>
      </c>
      <c r="R421" t="s">
        <v>79</v>
      </c>
      <c r="S421" t="s">
        <v>24</v>
      </c>
      <c r="T421" s="1"/>
    </row>
    <row r="422" spans="1:20" x14ac:dyDescent="0.25">
      <c r="A422" t="str">
        <f t="shared" si="18"/>
        <v>S1003700062100</v>
      </c>
      <c r="B422" t="s">
        <v>15</v>
      </c>
      <c r="C422" t="s">
        <v>156</v>
      </c>
      <c r="D422" t="s">
        <v>408</v>
      </c>
      <c r="E422" s="1">
        <v>-1857723.49</v>
      </c>
      <c r="F422" s="1">
        <v>0</v>
      </c>
      <c r="G422" s="1">
        <v>0</v>
      </c>
      <c r="H422" s="1"/>
      <c r="J422" s="1">
        <f t="shared" si="19"/>
        <v>1857723.49</v>
      </c>
      <c r="K422" s="1">
        <f>IFERROR(VLOOKUP(A422,'Ending FY2016'!$A:$E,5,FALSE),"0")+H422</f>
        <v>1857726.03</v>
      </c>
      <c r="L422" s="1">
        <f t="shared" si="20"/>
        <v>1857723.49</v>
      </c>
      <c r="M422" t="s">
        <v>407</v>
      </c>
      <c r="N422" t="s">
        <v>409</v>
      </c>
      <c r="O422" t="s">
        <v>20</v>
      </c>
      <c r="P422" t="s">
        <v>41</v>
      </c>
      <c r="Q422" t="s">
        <v>22</v>
      </c>
      <c r="R422" t="s">
        <v>79</v>
      </c>
      <c r="S422" t="s">
        <v>24</v>
      </c>
      <c r="T422" s="1"/>
    </row>
    <row r="423" spans="1:20" x14ac:dyDescent="0.25">
      <c r="A423" t="str">
        <f t="shared" si="18"/>
        <v>S1003700062700</v>
      </c>
      <c r="B423" t="s">
        <v>15</v>
      </c>
      <c r="C423" t="s">
        <v>156</v>
      </c>
      <c r="D423" t="s">
        <v>410</v>
      </c>
      <c r="E423" s="1">
        <v>4</v>
      </c>
      <c r="F423" s="1">
        <v>0</v>
      </c>
      <c r="G423" s="1">
        <v>0</v>
      </c>
      <c r="H423" s="1"/>
      <c r="J423" s="1">
        <f t="shared" si="19"/>
        <v>-4</v>
      </c>
      <c r="K423" s="1">
        <f>IFERROR(VLOOKUP(A423,'Ending FY2016'!$A:$E,5,FALSE),"0")+H423</f>
        <v>0</v>
      </c>
      <c r="L423" s="1">
        <f t="shared" si="20"/>
        <v>-4</v>
      </c>
      <c r="M423" t="s">
        <v>407</v>
      </c>
      <c r="N423" t="s">
        <v>411</v>
      </c>
      <c r="O423" t="s">
        <v>20</v>
      </c>
      <c r="P423" t="s">
        <v>21</v>
      </c>
      <c r="Q423" t="s">
        <v>22</v>
      </c>
      <c r="R423" t="s">
        <v>79</v>
      </c>
      <c r="S423" t="s">
        <v>23</v>
      </c>
      <c r="T423" s="1"/>
    </row>
    <row r="424" spans="1:20" x14ac:dyDescent="0.25">
      <c r="A424" t="str">
        <f t="shared" si="18"/>
        <v>S1003700068300</v>
      </c>
      <c r="B424" t="s">
        <v>15</v>
      </c>
      <c r="C424" t="s">
        <v>156</v>
      </c>
      <c r="D424" t="s">
        <v>412</v>
      </c>
      <c r="E424" s="1">
        <v>0.11</v>
      </c>
      <c r="F424" s="1">
        <v>0</v>
      </c>
      <c r="G424" s="1">
        <v>0</v>
      </c>
      <c r="H424" s="1"/>
      <c r="J424" s="1">
        <f t="shared" si="19"/>
        <v>-0.11</v>
      </c>
      <c r="K424" s="1">
        <f>IFERROR(VLOOKUP(A424,'Ending FY2016'!$A:$E,5,FALSE),"0")+H424</f>
        <v>-2.3900000000139698</v>
      </c>
      <c r="L424" s="1">
        <f t="shared" si="20"/>
        <v>-0.11</v>
      </c>
      <c r="M424" t="s">
        <v>407</v>
      </c>
      <c r="N424" t="s">
        <v>413</v>
      </c>
      <c r="O424" t="s">
        <v>20</v>
      </c>
      <c r="P424" t="s">
        <v>41</v>
      </c>
      <c r="Q424" t="s">
        <v>22</v>
      </c>
      <c r="R424" t="s">
        <v>79</v>
      </c>
      <c r="S424" t="s">
        <v>66</v>
      </c>
      <c r="T424" s="1"/>
    </row>
    <row r="425" spans="1:20" x14ac:dyDescent="0.25">
      <c r="A425" t="str">
        <f t="shared" si="18"/>
        <v>S1003700068400</v>
      </c>
      <c r="B425" t="s">
        <v>15</v>
      </c>
      <c r="C425" t="s">
        <v>156</v>
      </c>
      <c r="D425" t="s">
        <v>414</v>
      </c>
      <c r="E425" s="1">
        <v>-1.75</v>
      </c>
      <c r="F425" s="1">
        <v>0</v>
      </c>
      <c r="G425" s="1">
        <v>0</v>
      </c>
      <c r="H425" s="1"/>
      <c r="J425" s="1">
        <f t="shared" si="19"/>
        <v>1.75</v>
      </c>
      <c r="K425" s="1">
        <f>IFERROR(VLOOKUP(A425,'Ending FY2016'!$A:$E,5,FALSE),"0")+H425</f>
        <v>1</v>
      </c>
      <c r="L425" s="1">
        <f t="shared" si="20"/>
        <v>1.75</v>
      </c>
      <c r="M425" t="s">
        <v>407</v>
      </c>
      <c r="N425" t="s">
        <v>415</v>
      </c>
      <c r="O425" t="s">
        <v>20</v>
      </c>
      <c r="P425" t="s">
        <v>41</v>
      </c>
      <c r="Q425" t="s">
        <v>22</v>
      </c>
      <c r="R425" t="s">
        <v>79</v>
      </c>
      <c r="S425" t="s">
        <v>66</v>
      </c>
      <c r="T425" s="1"/>
    </row>
    <row r="426" spans="1:20" x14ac:dyDescent="0.25">
      <c r="A426" t="str">
        <f t="shared" si="18"/>
        <v>S1003700068500</v>
      </c>
      <c r="B426" t="s">
        <v>15</v>
      </c>
      <c r="C426" t="s">
        <v>156</v>
      </c>
      <c r="D426" t="s">
        <v>416</v>
      </c>
      <c r="E426" s="1">
        <v>-15058.58</v>
      </c>
      <c r="F426" s="1">
        <v>0</v>
      </c>
      <c r="G426" s="1">
        <v>0</v>
      </c>
      <c r="H426" s="1"/>
      <c r="J426" s="1">
        <f t="shared" si="19"/>
        <v>15058.58</v>
      </c>
      <c r="K426" s="1">
        <f>IFERROR(VLOOKUP(A426,'Ending FY2016'!$A:$E,5,FALSE),"0")+H426</f>
        <v>15056.579999999842</v>
      </c>
      <c r="L426" s="1">
        <f t="shared" si="20"/>
        <v>15058.58</v>
      </c>
      <c r="M426" t="s">
        <v>407</v>
      </c>
      <c r="N426" t="s">
        <v>417</v>
      </c>
      <c r="O426" t="s">
        <v>20</v>
      </c>
      <c r="P426" t="s">
        <v>41</v>
      </c>
      <c r="Q426" t="s">
        <v>22</v>
      </c>
      <c r="R426" t="s">
        <v>79</v>
      </c>
      <c r="S426" t="s">
        <v>66</v>
      </c>
      <c r="T426" s="1"/>
    </row>
    <row r="427" spans="1:20" x14ac:dyDescent="0.25">
      <c r="A427" t="str">
        <f t="shared" si="18"/>
        <v>S1003700072000</v>
      </c>
      <c r="B427" t="s">
        <v>15</v>
      </c>
      <c r="C427" t="s">
        <v>156</v>
      </c>
      <c r="D427" t="s">
        <v>418</v>
      </c>
      <c r="E427" s="1">
        <v>0</v>
      </c>
      <c r="F427" s="1">
        <v>0</v>
      </c>
      <c r="G427" s="1">
        <v>0</v>
      </c>
      <c r="H427" s="1"/>
      <c r="J427" s="1">
        <f t="shared" si="19"/>
        <v>0</v>
      </c>
      <c r="K427" s="1">
        <f>IFERROR(VLOOKUP(A427,'Ending FY2016'!$A:$E,5,FALSE),"0")+H427</f>
        <v>0</v>
      </c>
      <c r="L427" s="1">
        <f t="shared" si="20"/>
        <v>0</v>
      </c>
      <c r="M427" t="s">
        <v>39</v>
      </c>
      <c r="N427" t="s">
        <v>419</v>
      </c>
      <c r="O427" t="s">
        <v>20</v>
      </c>
      <c r="P427" t="s">
        <v>41</v>
      </c>
      <c r="Q427" t="s">
        <v>22</v>
      </c>
      <c r="R427" t="s">
        <v>23</v>
      </c>
      <c r="S427" t="s">
        <v>24</v>
      </c>
      <c r="T427" s="1"/>
    </row>
    <row r="428" spans="1:20" x14ac:dyDescent="0.25">
      <c r="A428" t="str">
        <f t="shared" si="18"/>
        <v>S1003700072500</v>
      </c>
      <c r="B428" t="s">
        <v>15</v>
      </c>
      <c r="C428" t="s">
        <v>156</v>
      </c>
      <c r="D428" t="s">
        <v>38</v>
      </c>
      <c r="E428" s="1">
        <v>6.28</v>
      </c>
      <c r="F428" s="1">
        <v>0</v>
      </c>
      <c r="G428" s="1">
        <v>0</v>
      </c>
      <c r="H428" s="1"/>
      <c r="J428" s="1">
        <f t="shared" si="19"/>
        <v>-6.28</v>
      </c>
      <c r="K428" s="1">
        <f>IFERROR(VLOOKUP(A428,'Ending FY2016'!$A:$E,5,FALSE),"0")+H428</f>
        <v>0</v>
      </c>
      <c r="L428" s="1">
        <f t="shared" si="20"/>
        <v>-6.28</v>
      </c>
      <c r="M428" t="s">
        <v>39</v>
      </c>
      <c r="N428" t="s">
        <v>306</v>
      </c>
      <c r="O428" t="s">
        <v>20</v>
      </c>
      <c r="P428" t="s">
        <v>41</v>
      </c>
      <c r="Q428" t="s">
        <v>22</v>
      </c>
      <c r="R428" t="s">
        <v>79</v>
      </c>
      <c r="S428" t="s">
        <v>24</v>
      </c>
      <c r="T428" s="1"/>
    </row>
    <row r="429" spans="1:20" x14ac:dyDescent="0.25">
      <c r="A429" t="str">
        <f t="shared" si="18"/>
        <v>S1003700073600</v>
      </c>
      <c r="B429" t="s">
        <v>15</v>
      </c>
      <c r="C429" t="s">
        <v>156</v>
      </c>
      <c r="D429" t="s">
        <v>88</v>
      </c>
      <c r="E429" s="1">
        <v>-2741172.4</v>
      </c>
      <c r="F429" s="1">
        <v>0</v>
      </c>
      <c r="G429" s="1">
        <v>0</v>
      </c>
      <c r="H429" s="1"/>
      <c r="J429" s="1">
        <f t="shared" si="19"/>
        <v>2741172.4</v>
      </c>
      <c r="K429" s="1">
        <f>IFERROR(VLOOKUP(A429,'Ending FY2016'!$A:$E,5,FALSE),"0")+H429</f>
        <v>2741170.9100000006</v>
      </c>
      <c r="L429" s="1">
        <f t="shared" si="20"/>
        <v>2741172.4</v>
      </c>
      <c r="M429" t="s">
        <v>39</v>
      </c>
      <c r="N429" t="s">
        <v>262</v>
      </c>
      <c r="O429" t="s">
        <v>20</v>
      </c>
      <c r="P429" t="s">
        <v>41</v>
      </c>
      <c r="Q429" t="s">
        <v>22</v>
      </c>
      <c r="R429" t="s">
        <v>23</v>
      </c>
      <c r="S429" t="s">
        <v>24</v>
      </c>
      <c r="T429" s="1"/>
    </row>
    <row r="430" spans="1:20" x14ac:dyDescent="0.25">
      <c r="A430" t="str">
        <f t="shared" si="18"/>
        <v>S1003700073900</v>
      </c>
      <c r="B430" t="s">
        <v>15</v>
      </c>
      <c r="C430" t="s">
        <v>156</v>
      </c>
      <c r="D430" t="s">
        <v>420</v>
      </c>
      <c r="E430" s="1">
        <v>5918.72</v>
      </c>
      <c r="F430" s="1">
        <v>0</v>
      </c>
      <c r="G430" s="1">
        <v>0</v>
      </c>
      <c r="H430" s="1"/>
      <c r="J430" s="1">
        <f t="shared" si="19"/>
        <v>-5918.72</v>
      </c>
      <c r="K430" s="1">
        <f>IFERROR(VLOOKUP(A430,'Ending FY2016'!$A:$E,5,FALSE),"0")+H430</f>
        <v>-5917.0599999999977</v>
      </c>
      <c r="L430" s="1">
        <f t="shared" si="20"/>
        <v>-5918.72</v>
      </c>
      <c r="M430" t="s">
        <v>39</v>
      </c>
      <c r="N430" t="s">
        <v>265</v>
      </c>
      <c r="O430" t="s">
        <v>20</v>
      </c>
      <c r="P430" t="s">
        <v>41</v>
      </c>
      <c r="Q430" t="s">
        <v>22</v>
      </c>
      <c r="R430" t="s">
        <v>23</v>
      </c>
      <c r="S430" t="s">
        <v>23</v>
      </c>
      <c r="T430" s="1"/>
    </row>
    <row r="431" spans="1:20" x14ac:dyDescent="0.25">
      <c r="A431" t="str">
        <f t="shared" si="18"/>
        <v>S2123700076600</v>
      </c>
      <c r="B431" t="s">
        <v>114</v>
      </c>
      <c r="C431" t="s">
        <v>156</v>
      </c>
      <c r="D431" t="s">
        <v>421</v>
      </c>
      <c r="E431" s="1">
        <v>-38973.599999999999</v>
      </c>
      <c r="F431" s="1">
        <v>0</v>
      </c>
      <c r="G431" s="1">
        <v>0</v>
      </c>
      <c r="H431" s="1"/>
      <c r="J431" s="1">
        <f t="shared" si="19"/>
        <v>38973.599999999999</v>
      </c>
      <c r="K431" s="1">
        <f>IFERROR(VLOOKUP(A431,'Ending FY2016'!$A:$E,5,FALSE),"0")+H431</f>
        <v>397847.44</v>
      </c>
      <c r="L431" s="1">
        <f t="shared" si="20"/>
        <v>397847.44</v>
      </c>
      <c r="M431" t="s">
        <v>39</v>
      </c>
      <c r="N431" t="s">
        <v>195</v>
      </c>
      <c r="O431" t="s">
        <v>135</v>
      </c>
      <c r="P431" t="s">
        <v>41</v>
      </c>
      <c r="Q431" t="s">
        <v>22</v>
      </c>
      <c r="R431" t="s">
        <v>23</v>
      </c>
      <c r="S431" t="s">
        <v>24</v>
      </c>
      <c r="T431" s="1"/>
    </row>
    <row r="432" spans="1:20" x14ac:dyDescent="0.25">
      <c r="A432" t="str">
        <f t="shared" si="18"/>
        <v>S2123700078200</v>
      </c>
      <c r="B432" t="s">
        <v>114</v>
      </c>
      <c r="C432" t="s">
        <v>156</v>
      </c>
      <c r="D432" t="s">
        <v>422</v>
      </c>
      <c r="E432" s="1">
        <v>2372232.86</v>
      </c>
      <c r="F432" s="1">
        <v>0</v>
      </c>
      <c r="G432" s="1">
        <v>0</v>
      </c>
      <c r="H432" s="1"/>
      <c r="J432" s="1">
        <f t="shared" si="19"/>
        <v>-2372232.86</v>
      </c>
      <c r="K432" s="1">
        <f>IFERROR(VLOOKUP(A432,'Ending FY2016'!$A:$E,5,FALSE),"0")+H432</f>
        <v>-4884154.99</v>
      </c>
      <c r="L432" s="1">
        <f t="shared" si="20"/>
        <v>-4884154.99</v>
      </c>
      <c r="M432" t="s">
        <v>39</v>
      </c>
      <c r="N432" t="s">
        <v>423</v>
      </c>
      <c r="O432" t="s">
        <v>135</v>
      </c>
      <c r="P432" t="s">
        <v>41</v>
      </c>
      <c r="Q432" t="s">
        <v>22</v>
      </c>
      <c r="R432" t="s">
        <v>23</v>
      </c>
      <c r="S432" t="s">
        <v>66</v>
      </c>
      <c r="T432" s="1"/>
    </row>
    <row r="433" spans="1:20" x14ac:dyDescent="0.25">
      <c r="A433" t="str">
        <f t="shared" si="18"/>
        <v>S1003700080500</v>
      </c>
      <c r="B433" t="s">
        <v>15</v>
      </c>
      <c r="C433" t="s">
        <v>156</v>
      </c>
      <c r="D433" t="s">
        <v>424</v>
      </c>
      <c r="E433" s="1">
        <v>2.16</v>
      </c>
      <c r="F433" s="1">
        <v>0</v>
      </c>
      <c r="G433" s="1">
        <v>0</v>
      </c>
      <c r="H433" s="1"/>
      <c r="J433" s="1">
        <f t="shared" si="19"/>
        <v>-2.16</v>
      </c>
      <c r="K433" s="1">
        <f>IFERROR(VLOOKUP(A433,'Ending FY2016'!$A:$E,5,FALSE),"0")+H433</f>
        <v>0</v>
      </c>
      <c r="L433" s="1">
        <f t="shared" si="20"/>
        <v>-2.16</v>
      </c>
      <c r="M433" t="s">
        <v>46</v>
      </c>
      <c r="N433" t="s">
        <v>425</v>
      </c>
      <c r="O433" t="s">
        <v>20</v>
      </c>
      <c r="P433" t="s">
        <v>41</v>
      </c>
      <c r="Q433" t="s">
        <v>22</v>
      </c>
      <c r="R433" t="s">
        <v>23</v>
      </c>
      <c r="S433" t="s">
        <v>24</v>
      </c>
      <c r="T433" s="1"/>
    </row>
    <row r="434" spans="1:20" x14ac:dyDescent="0.25">
      <c r="A434" t="str">
        <f t="shared" si="18"/>
        <v>S1003700082900</v>
      </c>
      <c r="B434" t="s">
        <v>15</v>
      </c>
      <c r="C434" t="s">
        <v>156</v>
      </c>
      <c r="D434" t="s">
        <v>426</v>
      </c>
      <c r="E434" s="1">
        <v>0.92</v>
      </c>
      <c r="F434" s="1">
        <v>0</v>
      </c>
      <c r="G434" s="1">
        <v>0</v>
      </c>
      <c r="H434" s="1"/>
      <c r="J434" s="1">
        <f t="shared" si="19"/>
        <v>-0.92</v>
      </c>
      <c r="K434" s="1">
        <f>IFERROR(VLOOKUP(A434,'Ending FY2016'!$A:$E,5,FALSE),"0")+H434</f>
        <v>0</v>
      </c>
      <c r="L434" s="1">
        <f t="shared" si="20"/>
        <v>-0.92</v>
      </c>
      <c r="M434" t="s">
        <v>46</v>
      </c>
      <c r="N434" t="s">
        <v>427</v>
      </c>
      <c r="O434" t="s">
        <v>20</v>
      </c>
      <c r="P434" t="s">
        <v>21</v>
      </c>
      <c r="Q434" t="s">
        <v>22</v>
      </c>
      <c r="R434" t="s">
        <v>23</v>
      </c>
      <c r="S434" t="s">
        <v>24</v>
      </c>
      <c r="T434" s="1"/>
    </row>
    <row r="435" spans="1:20" x14ac:dyDescent="0.25">
      <c r="A435" t="str">
        <f t="shared" si="18"/>
        <v>S1003700083100</v>
      </c>
      <c r="B435" t="s">
        <v>15</v>
      </c>
      <c r="C435" t="s">
        <v>156</v>
      </c>
      <c r="D435" t="s">
        <v>95</v>
      </c>
      <c r="E435" s="1">
        <v>-427199.23</v>
      </c>
      <c r="F435" s="1">
        <v>2710.91</v>
      </c>
      <c r="G435" s="1">
        <v>0</v>
      </c>
      <c r="H435" s="1"/>
      <c r="J435" s="1">
        <f t="shared" si="19"/>
        <v>424488.32</v>
      </c>
      <c r="K435" s="1">
        <f>IFERROR(VLOOKUP(A435,'Ending FY2016'!$A:$E,5,FALSE),"0")+H435</f>
        <v>424495.88999999966</v>
      </c>
      <c r="L435" s="1">
        <f t="shared" si="20"/>
        <v>424488.32</v>
      </c>
      <c r="M435" t="s">
        <v>46</v>
      </c>
      <c r="N435" t="s">
        <v>265</v>
      </c>
      <c r="O435" t="s">
        <v>20</v>
      </c>
      <c r="P435" t="s">
        <v>41</v>
      </c>
      <c r="Q435" t="s">
        <v>22</v>
      </c>
      <c r="R435" t="s">
        <v>23</v>
      </c>
      <c r="S435" t="s">
        <v>23</v>
      </c>
      <c r="T435" s="1"/>
    </row>
    <row r="436" spans="1:20" x14ac:dyDescent="0.25">
      <c r="A436" t="str">
        <f t="shared" si="18"/>
        <v>S1003700083200</v>
      </c>
      <c r="B436" t="s">
        <v>15</v>
      </c>
      <c r="C436" t="s">
        <v>156</v>
      </c>
      <c r="D436" t="s">
        <v>47</v>
      </c>
      <c r="E436" s="1">
        <v>-485745.08</v>
      </c>
      <c r="F436" s="1">
        <v>0</v>
      </c>
      <c r="G436" s="1">
        <v>0</v>
      </c>
      <c r="H436" s="1"/>
      <c r="J436" s="1">
        <f t="shared" si="19"/>
        <v>485745.08</v>
      </c>
      <c r="K436" s="1">
        <f>IFERROR(VLOOKUP(A436,'Ending FY2016'!$A:$E,5,FALSE),"0")+H436</f>
        <v>485752.8600000001</v>
      </c>
      <c r="L436" s="1">
        <f t="shared" si="20"/>
        <v>485745.08</v>
      </c>
      <c r="M436" t="s">
        <v>46</v>
      </c>
      <c r="N436" t="s">
        <v>428</v>
      </c>
      <c r="O436" t="s">
        <v>20</v>
      </c>
      <c r="P436" t="s">
        <v>41</v>
      </c>
      <c r="Q436" t="s">
        <v>22</v>
      </c>
      <c r="R436" t="s">
        <v>23</v>
      </c>
      <c r="S436" t="s">
        <v>23</v>
      </c>
      <c r="T436" s="1"/>
    </row>
    <row r="437" spans="1:20" x14ac:dyDescent="0.25">
      <c r="A437" t="str">
        <f t="shared" si="18"/>
        <v>S2123700086500</v>
      </c>
      <c r="B437" t="s">
        <v>114</v>
      </c>
      <c r="C437" t="s">
        <v>156</v>
      </c>
      <c r="D437" t="s">
        <v>429</v>
      </c>
      <c r="E437" s="1">
        <v>-446299.19</v>
      </c>
      <c r="F437" s="1">
        <v>20</v>
      </c>
      <c r="G437" s="1">
        <v>0</v>
      </c>
      <c r="H437" s="1"/>
      <c r="J437" s="1">
        <f t="shared" si="19"/>
        <v>446279.19</v>
      </c>
      <c r="K437" s="1">
        <f>IFERROR(VLOOKUP(A437,'Ending FY2016'!$A:$E,5,FALSE),"0")+H437</f>
        <v>446288.15</v>
      </c>
      <c r="L437" s="1">
        <f t="shared" si="20"/>
        <v>446279.19</v>
      </c>
      <c r="M437" t="s">
        <v>46</v>
      </c>
      <c r="N437" t="s">
        <v>430</v>
      </c>
      <c r="O437" t="s">
        <v>135</v>
      </c>
      <c r="P437" t="s">
        <v>41</v>
      </c>
      <c r="Q437" t="s">
        <v>22</v>
      </c>
      <c r="R437" t="s">
        <v>23</v>
      </c>
      <c r="S437" t="s">
        <v>24</v>
      </c>
      <c r="T437" s="1"/>
    </row>
    <row r="438" spans="1:20" x14ac:dyDescent="0.25">
      <c r="A438" t="str">
        <f t="shared" si="18"/>
        <v>S2123700088200</v>
      </c>
      <c r="B438" t="s">
        <v>114</v>
      </c>
      <c r="C438" t="s">
        <v>156</v>
      </c>
      <c r="D438" t="s">
        <v>431</v>
      </c>
      <c r="E438" s="1">
        <v>-2093028.65</v>
      </c>
      <c r="F438" s="1">
        <v>0</v>
      </c>
      <c r="G438" s="1">
        <v>0</v>
      </c>
      <c r="H438" s="1"/>
      <c r="J438" s="1">
        <f t="shared" si="19"/>
        <v>2093028.65</v>
      </c>
      <c r="K438" s="1">
        <f>IFERROR(VLOOKUP(A438,'Ending FY2016'!$A:$E,5,FALSE),"0")+H438</f>
        <v>0</v>
      </c>
      <c r="L438" s="1">
        <f t="shared" si="20"/>
        <v>0</v>
      </c>
      <c r="M438" t="s">
        <v>46</v>
      </c>
      <c r="N438" t="s">
        <v>288</v>
      </c>
      <c r="O438" t="s">
        <v>135</v>
      </c>
      <c r="P438" t="s">
        <v>41</v>
      </c>
      <c r="Q438" t="s">
        <v>22</v>
      </c>
      <c r="R438" t="s">
        <v>23</v>
      </c>
      <c r="S438" t="s">
        <v>66</v>
      </c>
      <c r="T438" s="1"/>
    </row>
    <row r="439" spans="1:20" x14ac:dyDescent="0.25">
      <c r="A439" t="str">
        <f t="shared" si="18"/>
        <v>S2123700088500</v>
      </c>
      <c r="B439" t="s">
        <v>114</v>
      </c>
      <c r="C439" t="s">
        <v>156</v>
      </c>
      <c r="D439" t="s">
        <v>432</v>
      </c>
      <c r="E439" s="1">
        <v>-2386391.66</v>
      </c>
      <c r="F439" s="1">
        <v>161573.4</v>
      </c>
      <c r="G439" s="1">
        <v>79970.509999999995</v>
      </c>
      <c r="H439" s="1"/>
      <c r="J439" s="1">
        <f t="shared" si="19"/>
        <v>2304788.77</v>
      </c>
      <c r="K439" s="1">
        <f>IFERROR(VLOOKUP(A439,'Ending FY2016'!$A:$E,5,FALSE),"0")+H439</f>
        <v>3588514.8200000003</v>
      </c>
      <c r="L439" s="1">
        <f t="shared" si="20"/>
        <v>3588514.8200000003</v>
      </c>
      <c r="M439" t="s">
        <v>46</v>
      </c>
      <c r="N439" t="s">
        <v>288</v>
      </c>
      <c r="O439" t="s">
        <v>135</v>
      </c>
      <c r="P439" t="s">
        <v>41</v>
      </c>
      <c r="Q439" t="s">
        <v>22</v>
      </c>
      <c r="R439" t="s">
        <v>23</v>
      </c>
      <c r="S439" t="s">
        <v>66</v>
      </c>
      <c r="T439" s="1"/>
    </row>
    <row r="440" spans="1:20" x14ac:dyDescent="0.25">
      <c r="A440" t="str">
        <f t="shared" si="18"/>
        <v>S2123700089000</v>
      </c>
      <c r="B440" t="s">
        <v>114</v>
      </c>
      <c r="C440" t="s">
        <v>156</v>
      </c>
      <c r="D440" t="s">
        <v>433</v>
      </c>
      <c r="E440" s="1">
        <v>-916446.21</v>
      </c>
      <c r="F440" s="1">
        <v>0</v>
      </c>
      <c r="G440" s="1">
        <v>0</v>
      </c>
      <c r="H440" s="1"/>
      <c r="J440" s="1">
        <f t="shared" si="19"/>
        <v>916446.21</v>
      </c>
      <c r="K440" s="1">
        <f>IFERROR(VLOOKUP(A440,'Ending FY2016'!$A:$E,5,FALSE),"0")+H440</f>
        <v>2391506.6099999994</v>
      </c>
      <c r="L440" s="1">
        <f t="shared" si="20"/>
        <v>2391506.6099999994</v>
      </c>
      <c r="M440" t="s">
        <v>46</v>
      </c>
      <c r="N440" t="s">
        <v>434</v>
      </c>
      <c r="O440" t="s">
        <v>135</v>
      </c>
      <c r="P440" t="s">
        <v>41</v>
      </c>
      <c r="Q440" t="s">
        <v>22</v>
      </c>
      <c r="R440" t="s">
        <v>23</v>
      </c>
      <c r="S440" t="s">
        <v>24</v>
      </c>
      <c r="T440" s="1"/>
    </row>
    <row r="441" spans="1:20" x14ac:dyDescent="0.25">
      <c r="A441" t="str">
        <f t="shared" si="18"/>
        <v>S2123700089300</v>
      </c>
      <c r="B441" t="s">
        <v>114</v>
      </c>
      <c r="C441" t="s">
        <v>156</v>
      </c>
      <c r="D441" t="s">
        <v>435</v>
      </c>
      <c r="E441" s="1">
        <v>24216044.499000002</v>
      </c>
      <c r="F441" s="1">
        <v>16842.86</v>
      </c>
      <c r="G441" s="1">
        <v>7697.25</v>
      </c>
      <c r="H441" s="1"/>
      <c r="J441" s="1">
        <f t="shared" si="19"/>
        <v>-24225190.109000001</v>
      </c>
      <c r="K441" s="1">
        <f>IFERROR(VLOOKUP(A441,'Ending FY2016'!$A:$E,5,FALSE),"0")+H441</f>
        <v>-24225195.489</v>
      </c>
      <c r="L441" s="1">
        <f t="shared" si="20"/>
        <v>-24225190.109000001</v>
      </c>
      <c r="M441" t="s">
        <v>46</v>
      </c>
      <c r="N441" t="s">
        <v>436</v>
      </c>
      <c r="O441" t="s">
        <v>135</v>
      </c>
      <c r="P441" t="s">
        <v>41</v>
      </c>
      <c r="Q441" t="s">
        <v>22</v>
      </c>
      <c r="R441" t="s">
        <v>23</v>
      </c>
      <c r="S441" t="s">
        <v>23</v>
      </c>
      <c r="T441" s="1"/>
    </row>
    <row r="442" spans="1:20" x14ac:dyDescent="0.25">
      <c r="A442" t="str">
        <f t="shared" si="18"/>
        <v>S1003700090700</v>
      </c>
      <c r="B442" t="s">
        <v>15</v>
      </c>
      <c r="C442" t="s">
        <v>156</v>
      </c>
      <c r="D442" t="s">
        <v>437</v>
      </c>
      <c r="E442" s="1">
        <v>-52014.73</v>
      </c>
      <c r="F442" s="1">
        <v>7856.26</v>
      </c>
      <c r="G442" s="1">
        <v>0</v>
      </c>
      <c r="H442" s="1"/>
      <c r="J442" s="1">
        <f t="shared" si="19"/>
        <v>44158.47</v>
      </c>
      <c r="K442" s="1">
        <f>IFERROR(VLOOKUP(A442,'Ending FY2016'!$A:$E,5,FALSE),"0")+H442</f>
        <v>44163.270000000004</v>
      </c>
      <c r="L442" s="1">
        <f t="shared" si="20"/>
        <v>44158.47</v>
      </c>
      <c r="M442" t="s">
        <v>438</v>
      </c>
      <c r="N442" t="s">
        <v>26</v>
      </c>
      <c r="O442" t="s">
        <v>20</v>
      </c>
      <c r="P442" t="s">
        <v>99</v>
      </c>
      <c r="Q442" t="s">
        <v>22</v>
      </c>
      <c r="R442" t="s">
        <v>23</v>
      </c>
      <c r="S442" t="s">
        <v>24</v>
      </c>
      <c r="T442" s="1"/>
    </row>
    <row r="443" spans="1:20" x14ac:dyDescent="0.25">
      <c r="A443" t="str">
        <f t="shared" si="18"/>
        <v>S1003700092100</v>
      </c>
      <c r="B443" t="s">
        <v>15</v>
      </c>
      <c r="C443" t="s">
        <v>156</v>
      </c>
      <c r="D443" t="s">
        <v>439</v>
      </c>
      <c r="E443" s="1">
        <v>1.05</v>
      </c>
      <c r="F443" s="1">
        <v>2465</v>
      </c>
      <c r="G443" s="1">
        <v>0</v>
      </c>
      <c r="H443" s="1"/>
      <c r="J443" s="1">
        <f t="shared" si="19"/>
        <v>-2466.0500000000002</v>
      </c>
      <c r="K443" s="1">
        <f>IFERROR(VLOOKUP(A443,'Ending FY2016'!$A:$E,5,FALSE),"0")+H443</f>
        <v>-2460.59</v>
      </c>
      <c r="L443" s="1">
        <f t="shared" si="20"/>
        <v>-2466.0500000000002</v>
      </c>
      <c r="M443" t="s">
        <v>438</v>
      </c>
      <c r="N443" t="s">
        <v>262</v>
      </c>
      <c r="O443" t="s">
        <v>20</v>
      </c>
      <c r="P443" t="s">
        <v>41</v>
      </c>
      <c r="Q443" t="s">
        <v>22</v>
      </c>
      <c r="R443" t="s">
        <v>23</v>
      </c>
      <c r="S443" t="s">
        <v>24</v>
      </c>
      <c r="T443" s="1"/>
    </row>
    <row r="444" spans="1:20" x14ac:dyDescent="0.25">
      <c r="A444" t="str">
        <f t="shared" si="18"/>
        <v>S1003700092500</v>
      </c>
      <c r="B444" t="s">
        <v>15</v>
      </c>
      <c r="C444" t="s">
        <v>156</v>
      </c>
      <c r="D444" t="s">
        <v>440</v>
      </c>
      <c r="E444" s="1">
        <v>-40659</v>
      </c>
      <c r="F444" s="1">
        <v>0</v>
      </c>
      <c r="G444" s="1">
        <v>0</v>
      </c>
      <c r="H444" s="1"/>
      <c r="J444" s="1">
        <f t="shared" si="19"/>
        <v>40659</v>
      </c>
      <c r="K444" s="1">
        <f>IFERROR(VLOOKUP(A444,'Ending FY2016'!$A:$E,5,FALSE),"0")+H444</f>
        <v>40659</v>
      </c>
      <c r="L444" s="1">
        <f t="shared" si="20"/>
        <v>40659</v>
      </c>
      <c r="M444" t="s">
        <v>438</v>
      </c>
      <c r="N444" t="s">
        <v>34</v>
      </c>
      <c r="O444" t="s">
        <v>20</v>
      </c>
      <c r="P444" t="s">
        <v>41</v>
      </c>
      <c r="Q444" t="s">
        <v>22</v>
      </c>
      <c r="R444" t="s">
        <v>23</v>
      </c>
      <c r="S444" t="s">
        <v>24</v>
      </c>
      <c r="T444" s="1"/>
    </row>
    <row r="445" spans="1:20" x14ac:dyDescent="0.25">
      <c r="A445" t="str">
        <f t="shared" si="18"/>
        <v>S1003700092900</v>
      </c>
      <c r="B445" t="s">
        <v>15</v>
      </c>
      <c r="C445" t="s">
        <v>156</v>
      </c>
      <c r="D445" t="s">
        <v>441</v>
      </c>
      <c r="E445" s="1">
        <v>0.71</v>
      </c>
      <c r="F445" s="1">
        <v>0</v>
      </c>
      <c r="G445" s="1">
        <v>0</v>
      </c>
      <c r="H445" s="1"/>
      <c r="J445" s="1">
        <f t="shared" si="19"/>
        <v>-0.71</v>
      </c>
      <c r="K445" s="1">
        <f>IFERROR(VLOOKUP(A445,'Ending FY2016'!$A:$E,5,FALSE),"0")+H445</f>
        <v>0</v>
      </c>
      <c r="L445" s="1">
        <f t="shared" si="20"/>
        <v>-0.71</v>
      </c>
      <c r="M445" t="s">
        <v>438</v>
      </c>
      <c r="N445" t="s">
        <v>442</v>
      </c>
      <c r="O445" t="s">
        <v>20</v>
      </c>
      <c r="P445" t="s">
        <v>21</v>
      </c>
      <c r="Q445" t="s">
        <v>22</v>
      </c>
      <c r="R445" t="s">
        <v>23</v>
      </c>
      <c r="S445" t="s">
        <v>24</v>
      </c>
      <c r="T445" s="1"/>
    </row>
    <row r="446" spans="1:20" x14ac:dyDescent="0.25">
      <c r="A446" t="str">
        <f t="shared" si="18"/>
        <v>S1003700093800</v>
      </c>
      <c r="B446" t="s">
        <v>15</v>
      </c>
      <c r="C446" t="s">
        <v>156</v>
      </c>
      <c r="D446" t="s">
        <v>175</v>
      </c>
      <c r="E446" s="1">
        <v>-84496</v>
      </c>
      <c r="F446" s="1">
        <v>0</v>
      </c>
      <c r="G446" s="1">
        <v>0</v>
      </c>
      <c r="H446" s="1"/>
      <c r="J446" s="1">
        <f t="shared" si="19"/>
        <v>84496</v>
      </c>
      <c r="K446" s="1">
        <f>IFERROR(VLOOKUP(A446,'Ending FY2016'!$A:$E,5,FALSE),"0")+H446</f>
        <v>84500</v>
      </c>
      <c r="L446" s="1">
        <f t="shared" si="20"/>
        <v>84496</v>
      </c>
      <c r="M446" t="s">
        <v>438</v>
      </c>
      <c r="N446" t="s">
        <v>264</v>
      </c>
      <c r="O446" t="s">
        <v>20</v>
      </c>
      <c r="P446" t="s">
        <v>21</v>
      </c>
      <c r="Q446" t="s">
        <v>22</v>
      </c>
      <c r="R446" t="s">
        <v>23</v>
      </c>
      <c r="S446" t="s">
        <v>23</v>
      </c>
      <c r="T446" s="1"/>
    </row>
    <row r="447" spans="1:20" x14ac:dyDescent="0.25">
      <c r="A447" t="str">
        <f t="shared" si="18"/>
        <v>S1003700093900</v>
      </c>
      <c r="B447" t="s">
        <v>15</v>
      </c>
      <c r="C447" t="s">
        <v>156</v>
      </c>
      <c r="D447" t="s">
        <v>443</v>
      </c>
      <c r="E447" s="1">
        <v>33201.93</v>
      </c>
      <c r="F447" s="1">
        <v>365196.2</v>
      </c>
      <c r="G447" s="1">
        <v>0</v>
      </c>
      <c r="H447" s="1"/>
      <c r="J447" s="1">
        <f t="shared" si="19"/>
        <v>-398398.13</v>
      </c>
      <c r="K447" s="1">
        <f>IFERROR(VLOOKUP(A447,'Ending FY2016'!$A:$E,5,FALSE),"0")+H447</f>
        <v>-398393.37000000005</v>
      </c>
      <c r="L447" s="1">
        <f t="shared" si="20"/>
        <v>-398398.13</v>
      </c>
      <c r="M447" t="s">
        <v>438</v>
      </c>
      <c r="N447" t="s">
        <v>265</v>
      </c>
      <c r="O447" t="s">
        <v>20</v>
      </c>
      <c r="P447" t="s">
        <v>41</v>
      </c>
      <c r="Q447" t="s">
        <v>22</v>
      </c>
      <c r="R447" t="s">
        <v>23</v>
      </c>
      <c r="S447" t="s">
        <v>23</v>
      </c>
      <c r="T447" s="1"/>
    </row>
    <row r="448" spans="1:20" x14ac:dyDescent="0.25">
      <c r="A448" t="str">
        <f t="shared" si="18"/>
        <v>S1003700094100</v>
      </c>
      <c r="B448" t="s">
        <v>15</v>
      </c>
      <c r="C448" t="s">
        <v>156</v>
      </c>
      <c r="D448" t="s">
        <v>444</v>
      </c>
      <c r="E448" s="1">
        <v>206692.2</v>
      </c>
      <c r="F448" s="1">
        <v>0</v>
      </c>
      <c r="G448" s="1">
        <v>0</v>
      </c>
      <c r="H448" s="1"/>
      <c r="J448" s="1">
        <f t="shared" si="19"/>
        <v>-206692.2</v>
      </c>
      <c r="K448" s="1">
        <f>IFERROR(VLOOKUP(A448,'Ending FY2016'!$A:$E,5,FALSE),"0")+H448</f>
        <v>-206686.44999999995</v>
      </c>
      <c r="L448" s="1">
        <f t="shared" si="20"/>
        <v>-206692.2</v>
      </c>
      <c r="M448" t="s">
        <v>438</v>
      </c>
      <c r="N448" t="s">
        <v>208</v>
      </c>
      <c r="O448" t="s">
        <v>20</v>
      </c>
      <c r="P448" t="s">
        <v>41</v>
      </c>
      <c r="Q448" t="s">
        <v>22</v>
      </c>
      <c r="R448" t="s">
        <v>23</v>
      </c>
      <c r="S448" t="s">
        <v>66</v>
      </c>
      <c r="T448" s="1"/>
    </row>
    <row r="449" spans="1:20" x14ac:dyDescent="0.25">
      <c r="A449" t="str">
        <f t="shared" si="18"/>
        <v>S2123700094500</v>
      </c>
      <c r="B449" t="s">
        <v>114</v>
      </c>
      <c r="C449" t="s">
        <v>156</v>
      </c>
      <c r="D449" t="s">
        <v>106</v>
      </c>
      <c r="E449" s="1">
        <v>1</v>
      </c>
      <c r="F449" s="1">
        <v>0</v>
      </c>
      <c r="G449" s="1">
        <v>0</v>
      </c>
      <c r="H449" s="1"/>
      <c r="J449" s="1">
        <f t="shared" si="19"/>
        <v>-1</v>
      </c>
      <c r="K449" s="1">
        <f>IFERROR(VLOOKUP(A449,'Ending FY2016'!$A:$E,5,FALSE),"0")+H449</f>
        <v>0</v>
      </c>
      <c r="L449" s="1">
        <f t="shared" si="20"/>
        <v>-1</v>
      </c>
      <c r="M449" t="s">
        <v>24</v>
      </c>
      <c r="N449" t="s">
        <v>24</v>
      </c>
      <c r="O449" t="s">
        <v>107</v>
      </c>
      <c r="P449" t="s">
        <v>41</v>
      </c>
      <c r="Q449" t="s">
        <v>22</v>
      </c>
      <c r="R449" t="s">
        <v>23</v>
      </c>
      <c r="S449" t="s">
        <v>24</v>
      </c>
      <c r="T449" s="1"/>
    </row>
    <row r="450" spans="1:20" x14ac:dyDescent="0.25">
      <c r="A450" t="str">
        <f t="shared" si="18"/>
        <v>S2123700095000</v>
      </c>
      <c r="B450" t="s">
        <v>114</v>
      </c>
      <c r="C450" t="s">
        <v>156</v>
      </c>
      <c r="D450" t="s">
        <v>445</v>
      </c>
      <c r="E450" s="1">
        <v>0.75</v>
      </c>
      <c r="F450" s="1">
        <v>0</v>
      </c>
      <c r="G450" s="1">
        <v>0</v>
      </c>
      <c r="H450" s="1"/>
      <c r="J450" s="1">
        <f t="shared" si="19"/>
        <v>-0.75</v>
      </c>
      <c r="K450" s="1">
        <f>IFERROR(VLOOKUP(A450,'Ending FY2016'!$A:$E,5,FALSE),"0")+H450</f>
        <v>0</v>
      </c>
      <c r="L450" s="1">
        <f t="shared" si="20"/>
        <v>-0.75</v>
      </c>
      <c r="M450" t="s">
        <v>24</v>
      </c>
      <c r="N450" t="s">
        <v>24</v>
      </c>
      <c r="O450" t="s">
        <v>109</v>
      </c>
      <c r="P450" t="s">
        <v>41</v>
      </c>
      <c r="Q450" t="s">
        <v>22</v>
      </c>
      <c r="R450" t="s">
        <v>23</v>
      </c>
      <c r="S450" t="s">
        <v>24</v>
      </c>
      <c r="T450" s="1"/>
    </row>
    <row r="451" spans="1:20" x14ac:dyDescent="0.25">
      <c r="A451" t="str">
        <f t="shared" si="18"/>
        <v>S2123700095100</v>
      </c>
      <c r="B451" t="s">
        <v>114</v>
      </c>
      <c r="C451" t="s">
        <v>156</v>
      </c>
      <c r="D451" t="s">
        <v>446</v>
      </c>
      <c r="E451" s="1">
        <v>0</v>
      </c>
      <c r="F451" s="1">
        <v>22374545.18</v>
      </c>
      <c r="G451" s="1">
        <v>0</v>
      </c>
      <c r="H451" s="1"/>
      <c r="J451" s="1">
        <f t="shared" si="19"/>
        <v>-22374545.18</v>
      </c>
      <c r="K451" s="1">
        <f>IFERROR(VLOOKUP(A451,'Ending FY2016'!$A:$E,5,FALSE),"0")+H451</f>
        <v>-624440.39</v>
      </c>
      <c r="L451" s="1">
        <f t="shared" si="20"/>
        <v>-624440.39</v>
      </c>
      <c r="M451" t="s">
        <v>24</v>
      </c>
      <c r="N451" t="s">
        <v>24</v>
      </c>
      <c r="O451" t="s">
        <v>109</v>
      </c>
      <c r="P451" t="s">
        <v>41</v>
      </c>
      <c r="Q451" t="s">
        <v>22</v>
      </c>
      <c r="R451" t="s">
        <v>23</v>
      </c>
      <c r="S451" t="s">
        <v>24</v>
      </c>
      <c r="T451" s="1"/>
    </row>
    <row r="452" spans="1:20" x14ac:dyDescent="0.25">
      <c r="A452" t="str">
        <f t="shared" ref="A452:A515" si="21">B452&amp;C452&amp;D452</f>
        <v>S1003700096300</v>
      </c>
      <c r="B452" t="s">
        <v>15</v>
      </c>
      <c r="C452" t="s">
        <v>156</v>
      </c>
      <c r="D452" t="s">
        <v>111</v>
      </c>
      <c r="E452" s="1">
        <v>0</v>
      </c>
      <c r="F452" s="1">
        <v>0</v>
      </c>
      <c r="G452" s="1">
        <v>0</v>
      </c>
      <c r="H452" s="1"/>
      <c r="J452" s="1">
        <f t="shared" ref="J452:J515" si="22">-E452-F452+G452+H452</f>
        <v>0</v>
      </c>
      <c r="K452" s="1">
        <f>IFERROR(VLOOKUP(A452,'Ending FY2016'!$A:$E,5,FALSE),"0")+H452</f>
        <v>0</v>
      </c>
      <c r="L452" s="1">
        <f t="shared" ref="L452:L515" si="23">IF(J452-K452&lt;-10,K452+I452,IF(J452-K452&gt;10,K452+I452,J452+I452))</f>
        <v>0</v>
      </c>
      <c r="M452" t="s">
        <v>24</v>
      </c>
      <c r="N452" t="s">
        <v>24</v>
      </c>
      <c r="O452" t="s">
        <v>109</v>
      </c>
      <c r="P452" t="s">
        <v>41</v>
      </c>
      <c r="Q452" t="s">
        <v>22</v>
      </c>
      <c r="R452" t="s">
        <v>23</v>
      </c>
      <c r="S452" t="s">
        <v>24</v>
      </c>
      <c r="T452" s="1"/>
    </row>
    <row r="453" spans="1:20" x14ac:dyDescent="0.25">
      <c r="A453" t="str">
        <f t="shared" si="21"/>
        <v>S2743700096300</v>
      </c>
      <c r="B453" t="s">
        <v>119</v>
      </c>
      <c r="C453" t="s">
        <v>156</v>
      </c>
      <c r="D453" t="s">
        <v>111</v>
      </c>
      <c r="E453" s="1">
        <v>15444063.609999999</v>
      </c>
      <c r="F453" s="1">
        <v>0</v>
      </c>
      <c r="G453" s="1">
        <v>0</v>
      </c>
      <c r="H453" s="1"/>
      <c r="J453" s="1">
        <f t="shared" si="22"/>
        <v>-15444063.609999999</v>
      </c>
      <c r="K453" s="1">
        <f>IFERROR(VLOOKUP(A453,'Ending FY2016'!$A:$E,5,FALSE),"0")+H453</f>
        <v>0</v>
      </c>
      <c r="L453" s="1">
        <f t="shared" si="23"/>
        <v>0</v>
      </c>
      <c r="M453" t="s">
        <v>24</v>
      </c>
      <c r="N453" t="s">
        <v>24</v>
      </c>
      <c r="O453" t="s">
        <v>109</v>
      </c>
      <c r="P453" t="s">
        <v>41</v>
      </c>
      <c r="Q453" t="s">
        <v>22</v>
      </c>
      <c r="R453" t="s">
        <v>23</v>
      </c>
      <c r="S453" t="s">
        <v>24</v>
      </c>
      <c r="T453" s="1"/>
    </row>
    <row r="454" spans="1:20" x14ac:dyDescent="0.25">
      <c r="A454" t="str">
        <f t="shared" si="21"/>
        <v>S2123700096500</v>
      </c>
      <c r="B454" t="s">
        <v>114</v>
      </c>
      <c r="C454" t="s">
        <v>156</v>
      </c>
      <c r="D454" t="s">
        <v>112</v>
      </c>
      <c r="E454" s="1">
        <v>-520.80999999999995</v>
      </c>
      <c r="F454" s="1">
        <v>0</v>
      </c>
      <c r="G454" s="1">
        <v>0</v>
      </c>
      <c r="H454" s="1"/>
      <c r="J454" s="1">
        <f t="shared" si="22"/>
        <v>520.80999999999995</v>
      </c>
      <c r="K454" s="1">
        <f>IFERROR(VLOOKUP(A454,'Ending FY2016'!$A:$E,5,FALSE),"0")+H454</f>
        <v>0</v>
      </c>
      <c r="L454" s="1">
        <f t="shared" si="23"/>
        <v>0</v>
      </c>
      <c r="M454" t="s">
        <v>24</v>
      </c>
      <c r="N454" t="s">
        <v>24</v>
      </c>
      <c r="O454" t="s">
        <v>109</v>
      </c>
      <c r="P454" t="s">
        <v>41</v>
      </c>
      <c r="Q454" t="s">
        <v>22</v>
      </c>
      <c r="R454" t="s">
        <v>23</v>
      </c>
      <c r="S454" t="s">
        <v>24</v>
      </c>
      <c r="T454" s="1"/>
    </row>
    <row r="455" spans="1:20" x14ac:dyDescent="0.25">
      <c r="A455" t="str">
        <f t="shared" si="21"/>
        <v>S1003700096700</v>
      </c>
      <c r="B455" t="s">
        <v>15</v>
      </c>
      <c r="C455" t="s">
        <v>156</v>
      </c>
      <c r="D455" t="s">
        <v>113</v>
      </c>
      <c r="E455" s="1">
        <v>0</v>
      </c>
      <c r="F455" s="1">
        <v>0</v>
      </c>
      <c r="G455" s="1">
        <v>0</v>
      </c>
      <c r="H455" s="1"/>
      <c r="J455" s="1">
        <f t="shared" si="22"/>
        <v>0</v>
      </c>
      <c r="K455" s="1">
        <f>IFERROR(VLOOKUP(A455,'Ending FY2016'!$A:$E,5,FALSE),"0")+H455</f>
        <v>0</v>
      </c>
      <c r="L455" s="1">
        <f t="shared" si="23"/>
        <v>0</v>
      </c>
      <c r="M455" t="s">
        <v>24</v>
      </c>
      <c r="N455" t="s">
        <v>24</v>
      </c>
      <c r="O455" t="s">
        <v>109</v>
      </c>
      <c r="P455" t="s">
        <v>41</v>
      </c>
      <c r="Q455" t="s">
        <v>22</v>
      </c>
      <c r="R455" t="s">
        <v>23</v>
      </c>
      <c r="S455" t="s">
        <v>24</v>
      </c>
      <c r="T455" s="1"/>
    </row>
    <row r="456" spans="1:20" x14ac:dyDescent="0.25">
      <c r="A456" t="str">
        <f t="shared" si="21"/>
        <v>S2123700096700</v>
      </c>
      <c r="B456" t="s">
        <v>114</v>
      </c>
      <c r="C456" t="s">
        <v>156</v>
      </c>
      <c r="D456" t="s">
        <v>113</v>
      </c>
      <c r="E456" s="1">
        <v>0</v>
      </c>
      <c r="F456" s="1">
        <v>0</v>
      </c>
      <c r="G456" s="1">
        <v>0</v>
      </c>
      <c r="H456" s="1"/>
      <c r="J456" s="1">
        <f t="shared" si="22"/>
        <v>0</v>
      </c>
      <c r="K456" s="1">
        <f>IFERROR(VLOOKUP(A456,'Ending FY2016'!$A:$E,5,FALSE),"0")+H456</f>
        <v>0</v>
      </c>
      <c r="L456" s="1">
        <f t="shared" si="23"/>
        <v>0</v>
      </c>
      <c r="M456" t="s">
        <v>24</v>
      </c>
      <c r="N456" t="s">
        <v>24</v>
      </c>
      <c r="O456" t="s">
        <v>109</v>
      </c>
      <c r="P456" t="s">
        <v>41</v>
      </c>
      <c r="Q456" t="s">
        <v>22</v>
      </c>
      <c r="R456" t="s">
        <v>23</v>
      </c>
      <c r="S456" t="s">
        <v>24</v>
      </c>
      <c r="T456" s="1"/>
    </row>
    <row r="457" spans="1:20" x14ac:dyDescent="0.25">
      <c r="A457" t="str">
        <f t="shared" si="21"/>
        <v>S2723700096700</v>
      </c>
      <c r="B457" t="s">
        <v>118</v>
      </c>
      <c r="C457" t="s">
        <v>156</v>
      </c>
      <c r="D457" t="s">
        <v>113</v>
      </c>
      <c r="E457" s="1">
        <v>0</v>
      </c>
      <c r="F457" s="1">
        <v>0</v>
      </c>
      <c r="G457" s="1">
        <v>0</v>
      </c>
      <c r="H457" s="1"/>
      <c r="J457" s="1">
        <f t="shared" si="22"/>
        <v>0</v>
      </c>
      <c r="K457" s="1">
        <f>IFERROR(VLOOKUP(A457,'Ending FY2016'!$A:$E,5,FALSE),"0")+H457</f>
        <v>0</v>
      </c>
      <c r="L457" s="1">
        <f t="shared" si="23"/>
        <v>0</v>
      </c>
      <c r="M457" t="s">
        <v>24</v>
      </c>
      <c r="N457" t="s">
        <v>24</v>
      </c>
      <c r="O457" t="s">
        <v>109</v>
      </c>
      <c r="P457" t="s">
        <v>41</v>
      </c>
      <c r="Q457" t="s">
        <v>22</v>
      </c>
      <c r="R457" t="s">
        <v>23</v>
      </c>
      <c r="S457" t="s">
        <v>24</v>
      </c>
      <c r="T457" s="1"/>
    </row>
    <row r="458" spans="1:20" x14ac:dyDescent="0.25">
      <c r="A458" t="str">
        <f t="shared" si="21"/>
        <v>S2743700096700</v>
      </c>
      <c r="B458" t="s">
        <v>119</v>
      </c>
      <c r="C458" t="s">
        <v>156</v>
      </c>
      <c r="D458" t="s">
        <v>113</v>
      </c>
      <c r="E458" s="1">
        <v>373830.73</v>
      </c>
      <c r="F458" s="1">
        <v>0</v>
      </c>
      <c r="G458" s="1">
        <v>0</v>
      </c>
      <c r="H458" s="1"/>
      <c r="J458" s="1">
        <f t="shared" si="22"/>
        <v>-373830.73</v>
      </c>
      <c r="K458" s="1">
        <f>IFERROR(VLOOKUP(A458,'Ending FY2016'!$A:$E,5,FALSE),"0")+H458</f>
        <v>0</v>
      </c>
      <c r="L458" s="1">
        <f t="shared" si="23"/>
        <v>0</v>
      </c>
      <c r="M458" t="s">
        <v>24</v>
      </c>
      <c r="N458" t="s">
        <v>24</v>
      </c>
      <c r="O458" t="s">
        <v>109</v>
      </c>
      <c r="P458" t="s">
        <v>41</v>
      </c>
      <c r="Q458" t="s">
        <v>22</v>
      </c>
      <c r="R458" t="s">
        <v>23</v>
      </c>
      <c r="S458" t="s">
        <v>24</v>
      </c>
      <c r="T458" s="1"/>
    </row>
    <row r="459" spans="1:20" x14ac:dyDescent="0.25">
      <c r="A459" t="str">
        <f t="shared" si="21"/>
        <v>S2773700096700</v>
      </c>
      <c r="B459" t="s">
        <v>447</v>
      </c>
      <c r="C459" t="s">
        <v>156</v>
      </c>
      <c r="D459" t="s">
        <v>113</v>
      </c>
      <c r="E459" s="1">
        <v>0</v>
      </c>
      <c r="F459" s="1">
        <v>0</v>
      </c>
      <c r="G459" s="1">
        <v>0</v>
      </c>
      <c r="H459" s="1"/>
      <c r="J459" s="1">
        <f t="shared" si="22"/>
        <v>0</v>
      </c>
      <c r="K459" s="1">
        <f>IFERROR(VLOOKUP(A459,'Ending FY2016'!$A:$E,5,FALSE),"0")+H459</f>
        <v>0</v>
      </c>
      <c r="L459" s="1">
        <f t="shared" si="23"/>
        <v>0</v>
      </c>
      <c r="M459" t="s">
        <v>24</v>
      </c>
      <c r="N459" t="s">
        <v>24</v>
      </c>
      <c r="O459" t="s">
        <v>109</v>
      </c>
      <c r="P459" t="s">
        <v>41</v>
      </c>
      <c r="Q459" t="s">
        <v>22</v>
      </c>
      <c r="R459" t="s">
        <v>23</v>
      </c>
      <c r="S459" t="s">
        <v>24</v>
      </c>
      <c r="T459" s="1"/>
    </row>
    <row r="460" spans="1:20" x14ac:dyDescent="0.25">
      <c r="A460" t="str">
        <f t="shared" si="21"/>
        <v>S2793700096700</v>
      </c>
      <c r="B460" t="s">
        <v>448</v>
      </c>
      <c r="C460" t="s">
        <v>156</v>
      </c>
      <c r="D460" t="s">
        <v>113</v>
      </c>
      <c r="E460" s="1">
        <v>5971666.96</v>
      </c>
      <c r="F460" s="1">
        <v>0</v>
      </c>
      <c r="G460" s="1">
        <v>0</v>
      </c>
      <c r="H460" s="1"/>
      <c r="J460" s="1">
        <f t="shared" si="22"/>
        <v>-5971666.96</v>
      </c>
      <c r="K460" s="1">
        <f>IFERROR(VLOOKUP(A460,'Ending FY2016'!$A:$E,5,FALSE),"0")+H460</f>
        <v>0</v>
      </c>
      <c r="L460" s="1">
        <f t="shared" si="23"/>
        <v>0</v>
      </c>
      <c r="M460" t="s">
        <v>24</v>
      </c>
      <c r="N460" t="s">
        <v>24</v>
      </c>
      <c r="O460" t="s">
        <v>109</v>
      </c>
      <c r="P460" t="s">
        <v>41</v>
      </c>
      <c r="Q460" t="s">
        <v>22</v>
      </c>
      <c r="R460" t="s">
        <v>23</v>
      </c>
      <c r="S460" t="s">
        <v>24</v>
      </c>
      <c r="T460" s="1"/>
    </row>
    <row r="461" spans="1:20" x14ac:dyDescent="0.25">
      <c r="A461" t="str">
        <f t="shared" si="21"/>
        <v>S5733700096700</v>
      </c>
      <c r="B461" t="s">
        <v>251</v>
      </c>
      <c r="C461" t="s">
        <v>156</v>
      </c>
      <c r="D461" t="s">
        <v>113</v>
      </c>
      <c r="E461" s="1">
        <v>0</v>
      </c>
      <c r="F461" s="1">
        <v>0</v>
      </c>
      <c r="G461" s="1">
        <v>0</v>
      </c>
      <c r="H461" s="1"/>
      <c r="J461" s="1">
        <f t="shared" si="22"/>
        <v>0</v>
      </c>
      <c r="K461" s="1">
        <f>IFERROR(VLOOKUP(A461,'Ending FY2016'!$A:$E,5,FALSE),"0")+H461</f>
        <v>0</v>
      </c>
      <c r="L461" s="1">
        <f t="shared" si="23"/>
        <v>0</v>
      </c>
      <c r="M461" t="s">
        <v>24</v>
      </c>
      <c r="N461" t="s">
        <v>24</v>
      </c>
      <c r="O461" t="s">
        <v>109</v>
      </c>
      <c r="P461" t="s">
        <v>41</v>
      </c>
      <c r="Q461" t="s">
        <v>22</v>
      </c>
      <c r="R461" t="s">
        <v>23</v>
      </c>
      <c r="S461" t="s">
        <v>24</v>
      </c>
      <c r="T461" s="1"/>
    </row>
    <row r="462" spans="1:20" x14ac:dyDescent="0.25">
      <c r="A462" t="str">
        <f t="shared" si="21"/>
        <v>S1003700097100</v>
      </c>
      <c r="B462" t="s">
        <v>15</v>
      </c>
      <c r="C462" t="s">
        <v>156</v>
      </c>
      <c r="D462" t="s">
        <v>120</v>
      </c>
      <c r="E462" s="1">
        <v>0</v>
      </c>
      <c r="F462" s="1">
        <v>0</v>
      </c>
      <c r="G462" s="1">
        <v>0</v>
      </c>
      <c r="H462" s="1"/>
      <c r="J462" s="1">
        <f t="shared" si="22"/>
        <v>0</v>
      </c>
      <c r="K462" s="1">
        <f>IFERROR(VLOOKUP(A462,'Ending FY2016'!$A:$E,5,FALSE),"0")+H462</f>
        <v>0</v>
      </c>
      <c r="L462" s="1">
        <f t="shared" si="23"/>
        <v>0</v>
      </c>
      <c r="M462" t="s">
        <v>24</v>
      </c>
      <c r="N462" t="s">
        <v>24</v>
      </c>
      <c r="O462" t="s">
        <v>109</v>
      </c>
      <c r="P462" t="s">
        <v>41</v>
      </c>
      <c r="Q462" t="s">
        <v>22</v>
      </c>
      <c r="R462" t="s">
        <v>23</v>
      </c>
      <c r="S462" t="s">
        <v>24</v>
      </c>
      <c r="T462" s="1"/>
    </row>
    <row r="463" spans="1:20" x14ac:dyDescent="0.25">
      <c r="A463" t="str">
        <f t="shared" si="21"/>
        <v>S2123700097100</v>
      </c>
      <c r="B463" t="s">
        <v>114</v>
      </c>
      <c r="C463" t="s">
        <v>156</v>
      </c>
      <c r="D463" t="s">
        <v>120</v>
      </c>
      <c r="E463" s="1">
        <v>72108.84</v>
      </c>
      <c r="F463" s="1">
        <v>0</v>
      </c>
      <c r="G463" s="1">
        <v>0</v>
      </c>
      <c r="H463" s="1"/>
      <c r="J463" s="1">
        <f t="shared" si="22"/>
        <v>-72108.84</v>
      </c>
      <c r="K463" s="1">
        <f>IFERROR(VLOOKUP(A463,'Ending FY2016'!$A:$E,5,FALSE),"0")+H463</f>
        <v>-72108.839999999967</v>
      </c>
      <c r="L463" s="1">
        <f t="shared" si="23"/>
        <v>-72108.84</v>
      </c>
      <c r="M463" t="s">
        <v>24</v>
      </c>
      <c r="N463" t="s">
        <v>24</v>
      </c>
      <c r="O463" t="s">
        <v>109</v>
      </c>
      <c r="P463" t="s">
        <v>41</v>
      </c>
      <c r="Q463" t="s">
        <v>22</v>
      </c>
      <c r="R463" t="s">
        <v>23</v>
      </c>
      <c r="S463" t="s">
        <v>24</v>
      </c>
      <c r="T463" s="1"/>
    </row>
    <row r="464" spans="1:20" x14ac:dyDescent="0.25">
      <c r="A464" t="str">
        <f t="shared" si="21"/>
        <v>S2123700097500</v>
      </c>
      <c r="B464" t="s">
        <v>114</v>
      </c>
      <c r="C464" t="s">
        <v>156</v>
      </c>
      <c r="D464" t="s">
        <v>449</v>
      </c>
      <c r="E464" s="1">
        <v>-660159</v>
      </c>
      <c r="F464" s="1">
        <v>40</v>
      </c>
      <c r="G464" s="1">
        <v>0</v>
      </c>
      <c r="H464" s="1"/>
      <c r="J464" s="1">
        <f t="shared" si="22"/>
        <v>660119</v>
      </c>
      <c r="K464" s="1">
        <f>IFERROR(VLOOKUP(A464,'Ending FY2016'!$A:$E,5,FALSE),"0")+H464</f>
        <v>660126.71000000008</v>
      </c>
      <c r="L464" s="1">
        <f t="shared" si="23"/>
        <v>660119</v>
      </c>
      <c r="M464" t="s">
        <v>438</v>
      </c>
      <c r="N464" t="s">
        <v>450</v>
      </c>
      <c r="O464" t="s">
        <v>135</v>
      </c>
      <c r="P464" t="s">
        <v>41</v>
      </c>
      <c r="Q464" t="s">
        <v>22</v>
      </c>
      <c r="R464" t="s">
        <v>23</v>
      </c>
      <c r="S464" t="s">
        <v>24</v>
      </c>
      <c r="T464" s="1"/>
    </row>
    <row r="465" spans="1:20" x14ac:dyDescent="0.25">
      <c r="A465" t="str">
        <f t="shared" si="21"/>
        <v>S2123700097900</v>
      </c>
      <c r="B465" t="s">
        <v>114</v>
      </c>
      <c r="C465" t="s">
        <v>156</v>
      </c>
      <c r="D465" t="s">
        <v>451</v>
      </c>
      <c r="E465" s="1">
        <v>-26555.42</v>
      </c>
      <c r="F465" s="1">
        <v>60</v>
      </c>
      <c r="G465" s="1">
        <v>0</v>
      </c>
      <c r="H465" s="1"/>
      <c r="J465" s="1">
        <f t="shared" si="22"/>
        <v>26495.42</v>
      </c>
      <c r="K465" s="1">
        <f>IFERROR(VLOOKUP(A465,'Ending FY2016'!$A:$E,5,FALSE),"0")+H465</f>
        <v>26495.800000000047</v>
      </c>
      <c r="L465" s="1">
        <f t="shared" si="23"/>
        <v>26495.42</v>
      </c>
      <c r="M465" t="s">
        <v>438</v>
      </c>
      <c r="N465" t="s">
        <v>270</v>
      </c>
      <c r="O465" t="s">
        <v>135</v>
      </c>
      <c r="P465" t="s">
        <v>41</v>
      </c>
      <c r="Q465" t="s">
        <v>22</v>
      </c>
      <c r="R465" t="s">
        <v>23</v>
      </c>
      <c r="S465" t="s">
        <v>24</v>
      </c>
      <c r="T465" s="1"/>
    </row>
    <row r="466" spans="1:20" x14ac:dyDescent="0.25">
      <c r="A466" t="str">
        <f t="shared" si="21"/>
        <v>S2123700098300</v>
      </c>
      <c r="B466" t="s">
        <v>114</v>
      </c>
      <c r="C466" t="s">
        <v>156</v>
      </c>
      <c r="D466" t="s">
        <v>452</v>
      </c>
      <c r="E466" s="1">
        <v>0.11</v>
      </c>
      <c r="F466" s="1">
        <v>0</v>
      </c>
      <c r="G466" s="1">
        <v>0</v>
      </c>
      <c r="H466" s="1"/>
      <c r="J466" s="1">
        <f t="shared" si="22"/>
        <v>-0.11</v>
      </c>
      <c r="K466" s="1">
        <f>IFERROR(VLOOKUP(A466,'Ending FY2016'!$A:$E,5,FALSE),"0")+H466</f>
        <v>0</v>
      </c>
      <c r="L466" s="1">
        <f t="shared" si="23"/>
        <v>-0.11</v>
      </c>
      <c r="M466" t="s">
        <v>438</v>
      </c>
      <c r="N466" t="s">
        <v>288</v>
      </c>
      <c r="O466" t="s">
        <v>135</v>
      </c>
      <c r="P466" t="s">
        <v>41</v>
      </c>
      <c r="Q466" t="s">
        <v>22</v>
      </c>
      <c r="R466" t="s">
        <v>23</v>
      </c>
      <c r="S466" t="s">
        <v>66</v>
      </c>
      <c r="T466" s="1"/>
    </row>
    <row r="467" spans="1:20" x14ac:dyDescent="0.25">
      <c r="A467" t="str">
        <f t="shared" si="21"/>
        <v>S2123700098500</v>
      </c>
      <c r="B467" t="s">
        <v>114</v>
      </c>
      <c r="C467" t="s">
        <v>156</v>
      </c>
      <c r="D467" t="s">
        <v>453</v>
      </c>
      <c r="E467" s="1">
        <v>-0.52</v>
      </c>
      <c r="F467" s="1">
        <v>0</v>
      </c>
      <c r="G467" s="1">
        <v>0</v>
      </c>
      <c r="H467" s="1"/>
      <c r="J467" s="1">
        <f t="shared" si="22"/>
        <v>0.52</v>
      </c>
      <c r="K467" s="1">
        <f>IFERROR(VLOOKUP(A467,'Ending FY2016'!$A:$E,5,FALSE),"0")+H467</f>
        <v>0</v>
      </c>
      <c r="L467" s="1">
        <f t="shared" si="23"/>
        <v>0.52</v>
      </c>
      <c r="M467" t="s">
        <v>24</v>
      </c>
      <c r="N467" t="s">
        <v>24</v>
      </c>
      <c r="O467" t="s">
        <v>109</v>
      </c>
      <c r="P467" t="s">
        <v>41</v>
      </c>
      <c r="Q467" t="s">
        <v>22</v>
      </c>
      <c r="R467" t="s">
        <v>23</v>
      </c>
      <c r="S467" t="s">
        <v>24</v>
      </c>
      <c r="T467" s="1"/>
    </row>
    <row r="468" spans="1:20" x14ac:dyDescent="0.25">
      <c r="A468" t="str">
        <f t="shared" si="21"/>
        <v>S5733700098600</v>
      </c>
      <c r="B468" t="s">
        <v>251</v>
      </c>
      <c r="C468" t="s">
        <v>156</v>
      </c>
      <c r="D468" t="s">
        <v>454</v>
      </c>
      <c r="E468" s="1">
        <v>558529.64</v>
      </c>
      <c r="F468" s="1">
        <v>0</v>
      </c>
      <c r="G468" s="1">
        <v>0</v>
      </c>
      <c r="H468" s="1"/>
      <c r="J468" s="1">
        <f t="shared" si="22"/>
        <v>-558529.64</v>
      </c>
      <c r="K468" s="1">
        <f>IFERROR(VLOOKUP(A468,'Ending FY2016'!$A:$E,5,FALSE),"0")+H468</f>
        <v>320527.35000000149</v>
      </c>
      <c r="L468" s="1">
        <f t="shared" si="23"/>
        <v>320527.35000000149</v>
      </c>
      <c r="M468" t="s">
        <v>438</v>
      </c>
      <c r="N468" t="s">
        <v>371</v>
      </c>
      <c r="O468" t="s">
        <v>135</v>
      </c>
      <c r="P468" t="s">
        <v>41</v>
      </c>
      <c r="Q468" t="s">
        <v>22</v>
      </c>
      <c r="R468" t="s">
        <v>23</v>
      </c>
      <c r="S468" t="s">
        <v>66</v>
      </c>
      <c r="T468" s="1"/>
    </row>
    <row r="469" spans="1:20" x14ac:dyDescent="0.25">
      <c r="A469" t="str">
        <f t="shared" si="21"/>
        <v>S2123700098700</v>
      </c>
      <c r="B469" t="s">
        <v>114</v>
      </c>
      <c r="C469" t="s">
        <v>156</v>
      </c>
      <c r="D469" t="s">
        <v>455</v>
      </c>
      <c r="E469" s="1">
        <v>-3210.79</v>
      </c>
      <c r="F469" s="1">
        <v>0</v>
      </c>
      <c r="G469" s="1">
        <v>0</v>
      </c>
      <c r="H469" s="1"/>
      <c r="J469" s="1">
        <f t="shared" si="22"/>
        <v>3210.79</v>
      </c>
      <c r="K469" s="1">
        <f>IFERROR(VLOOKUP(A469,'Ending FY2016'!$A:$E,5,FALSE),"0")+H469</f>
        <v>1.0000000000291038</v>
      </c>
      <c r="L469" s="1">
        <f t="shared" si="23"/>
        <v>1.0000000000291038</v>
      </c>
      <c r="M469" t="s">
        <v>438</v>
      </c>
      <c r="N469" t="s">
        <v>281</v>
      </c>
      <c r="O469" t="s">
        <v>135</v>
      </c>
      <c r="P469" t="s">
        <v>41</v>
      </c>
      <c r="Q469" t="s">
        <v>22</v>
      </c>
      <c r="R469" t="s">
        <v>23</v>
      </c>
      <c r="S469" t="s">
        <v>66</v>
      </c>
      <c r="T469" s="1"/>
    </row>
    <row r="470" spans="1:20" x14ac:dyDescent="0.25">
      <c r="A470" t="str">
        <f t="shared" si="21"/>
        <v>S5733700098800</v>
      </c>
      <c r="B470" t="s">
        <v>251</v>
      </c>
      <c r="C470" t="s">
        <v>156</v>
      </c>
      <c r="D470" t="s">
        <v>456</v>
      </c>
      <c r="E470" s="1">
        <v>-8296.86</v>
      </c>
      <c r="F470" s="1">
        <v>0</v>
      </c>
      <c r="G470" s="1">
        <v>0</v>
      </c>
      <c r="H470" s="1"/>
      <c r="J470" s="1">
        <f t="shared" si="22"/>
        <v>8296.86</v>
      </c>
      <c r="K470" s="1">
        <f>IFERROR(VLOOKUP(A470,'Ending FY2016'!$A:$E,5,FALSE),"0")+H470</f>
        <v>8296</v>
      </c>
      <c r="L470" s="1">
        <f t="shared" si="23"/>
        <v>8296.86</v>
      </c>
      <c r="M470" t="s">
        <v>438</v>
      </c>
      <c r="N470" t="s">
        <v>457</v>
      </c>
      <c r="O470" t="s">
        <v>135</v>
      </c>
      <c r="P470" t="s">
        <v>41</v>
      </c>
      <c r="Q470" t="s">
        <v>22</v>
      </c>
      <c r="R470" t="s">
        <v>23</v>
      </c>
      <c r="S470" t="s">
        <v>66</v>
      </c>
      <c r="T470" s="1"/>
    </row>
    <row r="471" spans="1:20" x14ac:dyDescent="0.25">
      <c r="A471" t="str">
        <f t="shared" si="21"/>
        <v>S2123700099300</v>
      </c>
      <c r="B471" t="s">
        <v>114</v>
      </c>
      <c r="C471" t="s">
        <v>156</v>
      </c>
      <c r="D471" t="s">
        <v>125</v>
      </c>
      <c r="E471" s="1">
        <v>-5826.72</v>
      </c>
      <c r="F471" s="1">
        <v>-403096.33</v>
      </c>
      <c r="G471" s="1">
        <v>61715.46</v>
      </c>
      <c r="H471" s="1"/>
      <c r="J471" s="1">
        <f t="shared" si="22"/>
        <v>470638.51</v>
      </c>
      <c r="K471" s="1">
        <f>IFERROR(VLOOKUP(A471,'Ending FY2016'!$A:$E,5,FALSE),"0")+H471</f>
        <v>565858.57000000007</v>
      </c>
      <c r="L471" s="1">
        <f t="shared" si="23"/>
        <v>565858.57000000007</v>
      </c>
      <c r="M471" t="s">
        <v>24</v>
      </c>
      <c r="N471" t="s">
        <v>24</v>
      </c>
      <c r="O471" t="s">
        <v>107</v>
      </c>
      <c r="P471" t="s">
        <v>41</v>
      </c>
      <c r="Q471" t="s">
        <v>22</v>
      </c>
      <c r="R471" t="s">
        <v>23</v>
      </c>
      <c r="S471" t="s">
        <v>24</v>
      </c>
      <c r="T471" s="1"/>
    </row>
    <row r="472" spans="1:20" x14ac:dyDescent="0.25">
      <c r="A472" t="str">
        <f t="shared" si="21"/>
        <v>S2123700099400</v>
      </c>
      <c r="B472" t="s">
        <v>114</v>
      </c>
      <c r="C472" t="s">
        <v>156</v>
      </c>
      <c r="D472" t="s">
        <v>143</v>
      </c>
      <c r="E472" s="1">
        <v>-109.56</v>
      </c>
      <c r="F472" s="1">
        <v>0</v>
      </c>
      <c r="G472" s="1">
        <v>0</v>
      </c>
      <c r="H472" s="1"/>
      <c r="J472" s="1">
        <f t="shared" si="22"/>
        <v>109.56</v>
      </c>
      <c r="K472" s="1">
        <f>IFERROR(VLOOKUP(A472,'Ending FY2016'!$A:$E,5,FALSE),"0")+H472</f>
        <v>110.56000000005588</v>
      </c>
      <c r="L472" s="1">
        <f t="shared" si="23"/>
        <v>109.56</v>
      </c>
      <c r="M472" t="s">
        <v>438</v>
      </c>
      <c r="N472" t="s">
        <v>458</v>
      </c>
      <c r="O472" t="s">
        <v>135</v>
      </c>
      <c r="P472" t="s">
        <v>41</v>
      </c>
      <c r="Q472" t="s">
        <v>22</v>
      </c>
      <c r="R472" t="s">
        <v>23</v>
      </c>
      <c r="S472" t="s">
        <v>24</v>
      </c>
      <c r="T472" s="1"/>
    </row>
    <row r="473" spans="1:20" x14ac:dyDescent="0.25">
      <c r="A473" t="str">
        <f t="shared" si="21"/>
        <v>S1003700099401</v>
      </c>
      <c r="B473" t="s">
        <v>15</v>
      </c>
      <c r="C473" t="s">
        <v>156</v>
      </c>
      <c r="D473" t="s">
        <v>459</v>
      </c>
      <c r="E473" s="1">
        <v>0</v>
      </c>
      <c r="F473" s="1">
        <v>0</v>
      </c>
      <c r="G473" s="1">
        <v>0</v>
      </c>
      <c r="H473" s="1"/>
      <c r="J473" s="1">
        <f t="shared" si="22"/>
        <v>0</v>
      </c>
      <c r="K473" s="1">
        <f>IFERROR(VLOOKUP(A473,'Ending FY2016'!$A:$E,5,FALSE),"0")+H473</f>
        <v>0</v>
      </c>
      <c r="L473" s="1">
        <f t="shared" si="23"/>
        <v>0</v>
      </c>
      <c r="M473" t="s">
        <v>24</v>
      </c>
      <c r="N473" t="s">
        <v>24</v>
      </c>
      <c r="O473" t="s">
        <v>109</v>
      </c>
      <c r="P473" t="s">
        <v>41</v>
      </c>
      <c r="Q473" t="s">
        <v>22</v>
      </c>
      <c r="R473" t="s">
        <v>23</v>
      </c>
      <c r="S473" t="s">
        <v>24</v>
      </c>
      <c r="T473" s="1"/>
    </row>
    <row r="474" spans="1:20" x14ac:dyDescent="0.25">
      <c r="A474" t="str">
        <f t="shared" si="21"/>
        <v>S2123700099401</v>
      </c>
      <c r="B474" t="s">
        <v>114</v>
      </c>
      <c r="C474" t="s">
        <v>156</v>
      </c>
      <c r="D474" t="s">
        <v>459</v>
      </c>
      <c r="E474" s="1">
        <v>0</v>
      </c>
      <c r="F474" s="1">
        <v>0</v>
      </c>
      <c r="G474" s="1">
        <v>0</v>
      </c>
      <c r="H474" s="1"/>
      <c r="J474" s="1">
        <f t="shared" si="22"/>
        <v>0</v>
      </c>
      <c r="K474" s="1">
        <f>IFERROR(VLOOKUP(A474,'Ending FY2016'!$A:$E,5,FALSE),"0")+H474</f>
        <v>0</v>
      </c>
      <c r="L474" s="1">
        <f t="shared" si="23"/>
        <v>0</v>
      </c>
      <c r="M474" t="s">
        <v>24</v>
      </c>
      <c r="N474" t="s">
        <v>24</v>
      </c>
      <c r="O474" t="s">
        <v>109</v>
      </c>
      <c r="P474" t="s">
        <v>41</v>
      </c>
      <c r="Q474" t="s">
        <v>22</v>
      </c>
      <c r="R474" t="s">
        <v>23</v>
      </c>
      <c r="S474" t="s">
        <v>24</v>
      </c>
      <c r="T474" s="1"/>
    </row>
    <row r="475" spans="1:20" x14ac:dyDescent="0.25">
      <c r="A475" t="str">
        <f t="shared" si="21"/>
        <v>S2743700099401</v>
      </c>
      <c r="B475" t="s">
        <v>119</v>
      </c>
      <c r="C475" t="s">
        <v>156</v>
      </c>
      <c r="D475" t="s">
        <v>459</v>
      </c>
      <c r="E475" s="1">
        <v>0</v>
      </c>
      <c r="F475" s="1">
        <v>0</v>
      </c>
      <c r="G475" s="1">
        <v>0</v>
      </c>
      <c r="H475" s="1"/>
      <c r="J475" s="1">
        <f t="shared" si="22"/>
        <v>0</v>
      </c>
      <c r="K475" s="1">
        <f>IFERROR(VLOOKUP(A475,'Ending FY2016'!$A:$E,5,FALSE),"0")+H475</f>
        <v>0</v>
      </c>
      <c r="L475" s="1">
        <f t="shared" si="23"/>
        <v>0</v>
      </c>
      <c r="M475" t="s">
        <v>24</v>
      </c>
      <c r="N475" t="s">
        <v>24</v>
      </c>
      <c r="O475" t="s">
        <v>109</v>
      </c>
      <c r="P475" t="s">
        <v>41</v>
      </c>
      <c r="Q475" t="s">
        <v>22</v>
      </c>
      <c r="R475" t="s">
        <v>23</v>
      </c>
      <c r="S475" t="s">
        <v>24</v>
      </c>
      <c r="T475" s="1"/>
    </row>
    <row r="476" spans="1:20" x14ac:dyDescent="0.25">
      <c r="A476" t="str">
        <f t="shared" si="21"/>
        <v>S1003700099801</v>
      </c>
      <c r="B476" t="s">
        <v>15</v>
      </c>
      <c r="C476" t="s">
        <v>156</v>
      </c>
      <c r="D476" t="s">
        <v>126</v>
      </c>
      <c r="E476" s="1">
        <v>0</v>
      </c>
      <c r="F476" s="1">
        <v>0</v>
      </c>
      <c r="G476" s="1">
        <v>0</v>
      </c>
      <c r="H476" s="1"/>
      <c r="J476" s="1">
        <f t="shared" si="22"/>
        <v>0</v>
      </c>
      <c r="K476" s="1">
        <f>IFERROR(VLOOKUP(A476,'Ending FY2016'!$A:$E,5,FALSE),"0")+H476</f>
        <v>0</v>
      </c>
      <c r="L476" s="1">
        <f t="shared" si="23"/>
        <v>0</v>
      </c>
      <c r="M476" t="s">
        <v>24</v>
      </c>
      <c r="N476" t="s">
        <v>24</v>
      </c>
      <c r="O476" t="s">
        <v>109</v>
      </c>
      <c r="P476" t="s">
        <v>41</v>
      </c>
      <c r="Q476" t="s">
        <v>22</v>
      </c>
      <c r="R476" t="s">
        <v>23</v>
      </c>
      <c r="S476" t="s">
        <v>24</v>
      </c>
      <c r="T476" s="1"/>
    </row>
    <row r="477" spans="1:20" x14ac:dyDescent="0.25">
      <c r="A477" t="str">
        <f t="shared" si="21"/>
        <v>S2123700099801</v>
      </c>
      <c r="B477" t="s">
        <v>114</v>
      </c>
      <c r="C477" t="s">
        <v>156</v>
      </c>
      <c r="D477" t="s">
        <v>126</v>
      </c>
      <c r="E477" s="1">
        <v>0</v>
      </c>
      <c r="F477" s="1">
        <v>0</v>
      </c>
      <c r="G477" s="1">
        <v>0</v>
      </c>
      <c r="H477" s="1"/>
      <c r="J477" s="1">
        <f t="shared" si="22"/>
        <v>0</v>
      </c>
      <c r="K477" s="1">
        <f>IFERROR(VLOOKUP(A477,'Ending FY2016'!$A:$E,5,FALSE),"0")+H477</f>
        <v>0</v>
      </c>
      <c r="L477" s="1">
        <f t="shared" si="23"/>
        <v>0</v>
      </c>
      <c r="M477" t="s">
        <v>24</v>
      </c>
      <c r="N477" t="s">
        <v>24</v>
      </c>
      <c r="O477" t="s">
        <v>109</v>
      </c>
      <c r="P477" t="s">
        <v>41</v>
      </c>
      <c r="Q477" t="s">
        <v>22</v>
      </c>
      <c r="R477" t="s">
        <v>23</v>
      </c>
      <c r="S477" t="s">
        <v>24</v>
      </c>
      <c r="T477" s="1"/>
    </row>
    <row r="478" spans="1:20" x14ac:dyDescent="0.25">
      <c r="A478" t="str">
        <f t="shared" si="21"/>
        <v>S2743700099801</v>
      </c>
      <c r="B478" t="s">
        <v>119</v>
      </c>
      <c r="C478" t="s">
        <v>156</v>
      </c>
      <c r="D478" t="s">
        <v>126</v>
      </c>
      <c r="E478" s="1">
        <v>0</v>
      </c>
      <c r="F478" s="1">
        <v>0</v>
      </c>
      <c r="G478" s="1">
        <v>0</v>
      </c>
      <c r="H478" s="1"/>
      <c r="J478" s="1">
        <f t="shared" si="22"/>
        <v>0</v>
      </c>
      <c r="K478" s="1">
        <f>IFERROR(VLOOKUP(A478,'Ending FY2016'!$A:$E,5,FALSE),"0")+H478</f>
        <v>0</v>
      </c>
      <c r="L478" s="1">
        <f t="shared" si="23"/>
        <v>0</v>
      </c>
      <c r="M478" t="s">
        <v>24</v>
      </c>
      <c r="N478" t="s">
        <v>24</v>
      </c>
      <c r="O478" t="s">
        <v>109</v>
      </c>
      <c r="P478" t="s">
        <v>41</v>
      </c>
      <c r="Q478" t="s">
        <v>22</v>
      </c>
      <c r="R478" t="s">
        <v>23</v>
      </c>
      <c r="S478" t="s">
        <v>24</v>
      </c>
      <c r="T478" s="1"/>
    </row>
    <row r="479" spans="1:20" x14ac:dyDescent="0.25">
      <c r="A479" t="str">
        <f t="shared" si="21"/>
        <v>S2123700099900</v>
      </c>
      <c r="B479" t="s">
        <v>114</v>
      </c>
      <c r="C479" t="s">
        <v>156</v>
      </c>
      <c r="D479" t="s">
        <v>127</v>
      </c>
      <c r="E479" s="1">
        <v>-343035.53</v>
      </c>
      <c r="F479" s="1">
        <v>0</v>
      </c>
      <c r="G479" s="1">
        <v>0</v>
      </c>
      <c r="H479" s="1"/>
      <c r="J479" s="1">
        <f t="shared" si="22"/>
        <v>343035.53</v>
      </c>
      <c r="K479" s="1">
        <f>IFERROR(VLOOKUP(A479,'Ending FY2016'!$A:$E,5,FALSE),"0")+H479</f>
        <v>343042.23</v>
      </c>
      <c r="L479" s="1">
        <f t="shared" si="23"/>
        <v>343035.53</v>
      </c>
      <c r="M479" t="s">
        <v>24</v>
      </c>
      <c r="N479" t="s">
        <v>24</v>
      </c>
      <c r="O479" t="s">
        <v>107</v>
      </c>
      <c r="P479" t="s">
        <v>41</v>
      </c>
      <c r="Q479" t="s">
        <v>22</v>
      </c>
      <c r="R479" t="s">
        <v>23</v>
      </c>
      <c r="S479" t="s">
        <v>24</v>
      </c>
      <c r="T479" s="1"/>
    </row>
    <row r="480" spans="1:20" x14ac:dyDescent="0.25">
      <c r="A480" t="str">
        <f t="shared" si="21"/>
        <v>S1003800012000</v>
      </c>
      <c r="B480" t="s">
        <v>15</v>
      </c>
      <c r="C480" t="s">
        <v>460</v>
      </c>
      <c r="D480" t="s">
        <v>159</v>
      </c>
      <c r="E480" s="1">
        <v>-2778.47</v>
      </c>
      <c r="F480" s="1">
        <v>0</v>
      </c>
      <c r="G480" s="1">
        <v>0</v>
      </c>
      <c r="H480" s="1"/>
      <c r="J480" s="1">
        <f t="shared" si="22"/>
        <v>2778.47</v>
      </c>
      <c r="K480" s="1">
        <f>IFERROR(VLOOKUP(A480,'Ending FY2016'!$A:$E,5,FALSE),"0")+H480</f>
        <v>2785.59</v>
      </c>
      <c r="L480" s="1">
        <f t="shared" si="23"/>
        <v>2778.47</v>
      </c>
      <c r="M480" t="s">
        <v>18</v>
      </c>
      <c r="N480" t="s">
        <v>28</v>
      </c>
      <c r="O480" t="s">
        <v>20</v>
      </c>
      <c r="P480" t="s">
        <v>41</v>
      </c>
      <c r="Q480" t="s">
        <v>22</v>
      </c>
      <c r="R480" t="s">
        <v>23</v>
      </c>
      <c r="S480" t="s">
        <v>24</v>
      </c>
      <c r="T480" s="1"/>
    </row>
    <row r="481" spans="1:20" x14ac:dyDescent="0.25">
      <c r="A481" t="str">
        <f t="shared" si="21"/>
        <v>S1003800012200</v>
      </c>
      <c r="B481" t="s">
        <v>15</v>
      </c>
      <c r="C481" t="s">
        <v>460</v>
      </c>
      <c r="D481" t="s">
        <v>53</v>
      </c>
      <c r="E481" s="1">
        <v>0</v>
      </c>
      <c r="F481" s="1">
        <v>0</v>
      </c>
      <c r="G481" s="1">
        <v>0</v>
      </c>
      <c r="H481" s="1"/>
      <c r="J481" s="1">
        <f t="shared" si="22"/>
        <v>0</v>
      </c>
      <c r="K481" s="1">
        <f>IFERROR(VLOOKUP(A481,'Ending FY2016'!$A:$E,5,FALSE),"0")+H481</f>
        <v>-2</v>
      </c>
      <c r="L481" s="1">
        <f t="shared" si="23"/>
        <v>0</v>
      </c>
      <c r="M481" t="s">
        <v>18</v>
      </c>
      <c r="N481" t="s">
        <v>85</v>
      </c>
      <c r="O481" t="s">
        <v>20</v>
      </c>
      <c r="P481" t="s">
        <v>41</v>
      </c>
      <c r="Q481" t="s">
        <v>22</v>
      </c>
      <c r="R481" t="s">
        <v>23</v>
      </c>
      <c r="S481" t="s">
        <v>23</v>
      </c>
      <c r="T481" s="1"/>
    </row>
    <row r="482" spans="1:20" x14ac:dyDescent="0.25">
      <c r="A482" t="str">
        <f t="shared" si="21"/>
        <v>S1003800012700</v>
      </c>
      <c r="B482" t="s">
        <v>15</v>
      </c>
      <c r="C482" t="s">
        <v>460</v>
      </c>
      <c r="D482" t="s">
        <v>177</v>
      </c>
      <c r="E482" s="1">
        <v>0</v>
      </c>
      <c r="F482" s="1">
        <v>1400</v>
      </c>
      <c r="G482" s="1">
        <v>0</v>
      </c>
      <c r="H482" s="1"/>
      <c r="J482" s="1">
        <f t="shared" si="22"/>
        <v>-1400</v>
      </c>
      <c r="K482" s="1">
        <f>IFERROR(VLOOKUP(A482,'Ending FY2016'!$A:$E,5,FALSE),"0")+H482</f>
        <v>-1400</v>
      </c>
      <c r="L482" s="1">
        <f t="shared" si="23"/>
        <v>-1400</v>
      </c>
      <c r="M482" t="s">
        <v>18</v>
      </c>
      <c r="N482" t="s">
        <v>163</v>
      </c>
      <c r="O482" t="s">
        <v>20</v>
      </c>
      <c r="P482" t="s">
        <v>21</v>
      </c>
      <c r="Q482" t="s">
        <v>22</v>
      </c>
      <c r="R482" t="s">
        <v>23</v>
      </c>
      <c r="S482" t="s">
        <v>23</v>
      </c>
      <c r="T482" s="1"/>
    </row>
    <row r="483" spans="1:20" x14ac:dyDescent="0.25">
      <c r="A483" t="str">
        <f t="shared" si="21"/>
        <v>S1003800012800</v>
      </c>
      <c r="B483" t="s">
        <v>15</v>
      </c>
      <c r="C483" t="s">
        <v>460</v>
      </c>
      <c r="D483" t="s">
        <v>55</v>
      </c>
      <c r="E483" s="1">
        <v>-2642660.38</v>
      </c>
      <c r="F483" s="1">
        <v>0</v>
      </c>
      <c r="G483" s="1">
        <v>0</v>
      </c>
      <c r="H483" s="1"/>
      <c r="J483" s="1">
        <f t="shared" si="22"/>
        <v>2642660.38</v>
      </c>
      <c r="K483" s="1">
        <f>IFERROR(VLOOKUP(A483,'Ending FY2016'!$A:$E,5,FALSE),"0")+H483</f>
        <v>2642666.6500000013</v>
      </c>
      <c r="L483" s="1">
        <f t="shared" si="23"/>
        <v>2642660.38</v>
      </c>
      <c r="M483" t="s">
        <v>18</v>
      </c>
      <c r="N483" t="s">
        <v>226</v>
      </c>
      <c r="O483" t="s">
        <v>20</v>
      </c>
      <c r="P483" t="s">
        <v>99</v>
      </c>
      <c r="Q483" t="s">
        <v>22</v>
      </c>
      <c r="R483" t="s">
        <v>23</v>
      </c>
      <c r="S483" t="s">
        <v>23</v>
      </c>
      <c r="T483" s="1"/>
    </row>
    <row r="484" spans="1:20" x14ac:dyDescent="0.25">
      <c r="A484" t="str">
        <f t="shared" si="21"/>
        <v>S1003800012900</v>
      </c>
      <c r="B484" t="s">
        <v>15</v>
      </c>
      <c r="C484" t="s">
        <v>460</v>
      </c>
      <c r="D484" t="s">
        <v>25</v>
      </c>
      <c r="E484" s="1">
        <v>0</v>
      </c>
      <c r="F484" s="1">
        <v>0</v>
      </c>
      <c r="G484" s="1">
        <v>0</v>
      </c>
      <c r="H484" s="1"/>
      <c r="J484" s="1">
        <f t="shared" si="22"/>
        <v>0</v>
      </c>
      <c r="K484" s="1">
        <f>IFERROR(VLOOKUP(A484,'Ending FY2016'!$A:$E,5,FALSE),"0")+H484</f>
        <v>3</v>
      </c>
      <c r="L484" s="1">
        <f t="shared" si="23"/>
        <v>0</v>
      </c>
      <c r="M484" t="s">
        <v>18</v>
      </c>
      <c r="N484" t="s">
        <v>98</v>
      </c>
      <c r="O484" t="s">
        <v>20</v>
      </c>
      <c r="P484" t="s">
        <v>21</v>
      </c>
      <c r="Q484" t="s">
        <v>22</v>
      </c>
      <c r="R484" t="s">
        <v>21</v>
      </c>
      <c r="S484" t="s">
        <v>23</v>
      </c>
      <c r="T484" s="1"/>
    </row>
    <row r="485" spans="1:20" x14ac:dyDescent="0.25">
      <c r="A485" t="str">
        <f t="shared" si="21"/>
        <v>S1003800013000</v>
      </c>
      <c r="B485" t="s">
        <v>15</v>
      </c>
      <c r="C485" t="s">
        <v>460</v>
      </c>
      <c r="D485" t="s">
        <v>196</v>
      </c>
      <c r="E485" s="1">
        <v>-38824.17</v>
      </c>
      <c r="F485" s="1">
        <v>0</v>
      </c>
      <c r="G485" s="1">
        <v>0</v>
      </c>
      <c r="H485" s="1"/>
      <c r="J485" s="1">
        <f t="shared" si="22"/>
        <v>38824.17</v>
      </c>
      <c r="K485" s="1">
        <f>IFERROR(VLOOKUP(A485,'Ending FY2016'!$A:$E,5,FALSE),"0")+H485</f>
        <v>38825.770000000004</v>
      </c>
      <c r="L485" s="1">
        <f t="shared" si="23"/>
        <v>38824.17</v>
      </c>
      <c r="M485" t="s">
        <v>18</v>
      </c>
      <c r="N485" t="s">
        <v>30</v>
      </c>
      <c r="O485" t="s">
        <v>20</v>
      </c>
      <c r="P485" t="s">
        <v>41</v>
      </c>
      <c r="Q485" t="s">
        <v>22</v>
      </c>
      <c r="R485" t="s">
        <v>23</v>
      </c>
      <c r="S485" t="s">
        <v>24</v>
      </c>
      <c r="T485" s="1"/>
    </row>
    <row r="486" spans="1:20" x14ac:dyDescent="0.25">
      <c r="A486" t="str">
        <f t="shared" si="21"/>
        <v>S1003800013500</v>
      </c>
      <c r="B486" t="s">
        <v>15</v>
      </c>
      <c r="C486" t="s">
        <v>460</v>
      </c>
      <c r="D486" t="s">
        <v>31</v>
      </c>
      <c r="E486" s="1">
        <v>-4741.6400000000003</v>
      </c>
      <c r="F486" s="1">
        <v>0</v>
      </c>
      <c r="G486" s="1">
        <v>0</v>
      </c>
      <c r="H486" s="1"/>
      <c r="J486" s="1">
        <f t="shared" si="22"/>
        <v>4741.6400000000003</v>
      </c>
      <c r="K486" s="1">
        <f>IFERROR(VLOOKUP(A486,'Ending FY2016'!$A:$E,5,FALSE),"0")+H486</f>
        <v>4744.25</v>
      </c>
      <c r="L486" s="1">
        <f t="shared" si="23"/>
        <v>4741.6400000000003</v>
      </c>
      <c r="M486" t="s">
        <v>18</v>
      </c>
      <c r="N486" t="s">
        <v>461</v>
      </c>
      <c r="O486" t="s">
        <v>20</v>
      </c>
      <c r="P486" t="s">
        <v>41</v>
      </c>
      <c r="Q486" t="s">
        <v>22</v>
      </c>
      <c r="R486" t="s">
        <v>23</v>
      </c>
      <c r="S486" t="s">
        <v>24</v>
      </c>
      <c r="T486" s="1"/>
    </row>
    <row r="487" spans="1:20" x14ac:dyDescent="0.25">
      <c r="A487" t="str">
        <f t="shared" si="21"/>
        <v>S1003800013600</v>
      </c>
      <c r="B487" t="s">
        <v>15</v>
      </c>
      <c r="C487" t="s">
        <v>460</v>
      </c>
      <c r="D487" t="s">
        <v>61</v>
      </c>
      <c r="E487" s="1">
        <v>0</v>
      </c>
      <c r="F487" s="1">
        <v>0</v>
      </c>
      <c r="G487" s="1">
        <v>0</v>
      </c>
      <c r="H487" s="1"/>
      <c r="J487" s="1">
        <f t="shared" si="22"/>
        <v>0</v>
      </c>
      <c r="K487" s="1">
        <f>IFERROR(VLOOKUP(A487,'Ending FY2016'!$A:$E,5,FALSE),"0")+H487</f>
        <v>2</v>
      </c>
      <c r="L487" s="1">
        <f t="shared" si="23"/>
        <v>0</v>
      </c>
      <c r="M487" t="s">
        <v>18</v>
      </c>
      <c r="N487" t="s">
        <v>430</v>
      </c>
      <c r="O487" t="s">
        <v>20</v>
      </c>
      <c r="P487" t="s">
        <v>41</v>
      </c>
      <c r="Q487" t="s">
        <v>22</v>
      </c>
      <c r="R487" t="s">
        <v>21</v>
      </c>
      <c r="S487" t="s">
        <v>24</v>
      </c>
      <c r="T487" s="1"/>
    </row>
    <row r="488" spans="1:20" x14ac:dyDescent="0.25">
      <c r="A488" t="str">
        <f t="shared" si="21"/>
        <v>S1003800022100</v>
      </c>
      <c r="B488" t="s">
        <v>15</v>
      </c>
      <c r="C488" t="s">
        <v>460</v>
      </c>
      <c r="D488" t="s">
        <v>166</v>
      </c>
      <c r="E488" s="1">
        <v>64046.48</v>
      </c>
      <c r="F488" s="1">
        <v>0</v>
      </c>
      <c r="G488" s="1">
        <v>0</v>
      </c>
      <c r="H488" s="1"/>
      <c r="J488" s="1">
        <f t="shared" si="22"/>
        <v>-64046.48</v>
      </c>
      <c r="K488" s="1">
        <f>IFERROR(VLOOKUP(A488,'Ending FY2016'!$A:$E,5,FALSE),"0")+H488</f>
        <v>0</v>
      </c>
      <c r="L488" s="1">
        <f t="shared" si="23"/>
        <v>0</v>
      </c>
      <c r="M488" t="s">
        <v>70</v>
      </c>
      <c r="N488" t="s">
        <v>62</v>
      </c>
      <c r="O488" t="s">
        <v>20</v>
      </c>
      <c r="P488" t="s">
        <v>41</v>
      </c>
      <c r="Q488" t="s">
        <v>22</v>
      </c>
      <c r="R488" t="s">
        <v>23</v>
      </c>
      <c r="S488" t="s">
        <v>24</v>
      </c>
      <c r="T488" s="1"/>
    </row>
    <row r="489" spans="1:20" x14ac:dyDescent="0.25">
      <c r="A489" t="str">
        <f t="shared" si="21"/>
        <v>S1003800022200</v>
      </c>
      <c r="B489" t="s">
        <v>15</v>
      </c>
      <c r="C489" t="s">
        <v>460</v>
      </c>
      <c r="D489" t="s">
        <v>181</v>
      </c>
      <c r="E489" s="1">
        <v>-7696.81</v>
      </c>
      <c r="F489" s="1">
        <v>0</v>
      </c>
      <c r="G489" s="1">
        <v>0</v>
      </c>
      <c r="H489" s="1"/>
      <c r="J489" s="1">
        <f t="shared" si="22"/>
        <v>7696.81</v>
      </c>
      <c r="K489" s="1">
        <f>IFERROR(VLOOKUP(A489,'Ending FY2016'!$A:$E,5,FALSE),"0")+H489</f>
        <v>0</v>
      </c>
      <c r="L489" s="1">
        <f t="shared" si="23"/>
        <v>0</v>
      </c>
      <c r="M489" t="s">
        <v>70</v>
      </c>
      <c r="N489" t="s">
        <v>430</v>
      </c>
      <c r="O489" t="s">
        <v>20</v>
      </c>
      <c r="P489" t="s">
        <v>41</v>
      </c>
      <c r="Q489" t="s">
        <v>22</v>
      </c>
      <c r="R489" t="s">
        <v>23</v>
      </c>
      <c r="S489" t="s">
        <v>24</v>
      </c>
      <c r="T489" s="1"/>
    </row>
    <row r="490" spans="1:20" x14ac:dyDescent="0.25">
      <c r="A490" t="str">
        <f t="shared" si="21"/>
        <v>S1003800022400</v>
      </c>
      <c r="B490" t="s">
        <v>15</v>
      </c>
      <c r="C490" t="s">
        <v>460</v>
      </c>
      <c r="D490" t="s">
        <v>307</v>
      </c>
      <c r="E490" s="1">
        <v>0</v>
      </c>
      <c r="F490" s="1">
        <v>0</v>
      </c>
      <c r="G490" s="1">
        <v>0</v>
      </c>
      <c r="H490" s="1"/>
      <c r="J490" s="1">
        <f t="shared" si="22"/>
        <v>0</v>
      </c>
      <c r="K490" s="1">
        <f>IFERROR(VLOOKUP(A490,'Ending FY2016'!$A:$E,5,FALSE),"0")+H490</f>
        <v>5</v>
      </c>
      <c r="L490" s="1">
        <f t="shared" si="23"/>
        <v>0</v>
      </c>
      <c r="M490" t="s">
        <v>70</v>
      </c>
      <c r="N490" t="s">
        <v>163</v>
      </c>
      <c r="O490" t="s">
        <v>20</v>
      </c>
      <c r="P490" t="s">
        <v>21</v>
      </c>
      <c r="Q490" t="s">
        <v>22</v>
      </c>
      <c r="R490" t="s">
        <v>23</v>
      </c>
      <c r="S490" t="s">
        <v>23</v>
      </c>
      <c r="T490" s="1"/>
    </row>
    <row r="491" spans="1:20" x14ac:dyDescent="0.25">
      <c r="A491" t="str">
        <f t="shared" si="21"/>
        <v>S1003800024400</v>
      </c>
      <c r="B491" t="s">
        <v>15</v>
      </c>
      <c r="C491" t="s">
        <v>460</v>
      </c>
      <c r="D491" t="s">
        <v>182</v>
      </c>
      <c r="E491" s="1">
        <v>0</v>
      </c>
      <c r="F491" s="1">
        <v>0</v>
      </c>
      <c r="G491" s="1">
        <v>0</v>
      </c>
      <c r="H491" s="1"/>
      <c r="J491" s="1">
        <f t="shared" si="22"/>
        <v>0</v>
      </c>
      <c r="K491" s="1">
        <f>IFERROR(VLOOKUP(A491,'Ending FY2016'!$A:$E,5,FALSE),"0")+H491</f>
        <v>0</v>
      </c>
      <c r="L491" s="1">
        <f t="shared" si="23"/>
        <v>0</v>
      </c>
      <c r="M491" t="s">
        <v>70</v>
      </c>
      <c r="N491" t="s">
        <v>210</v>
      </c>
      <c r="O491" t="s">
        <v>20</v>
      </c>
      <c r="P491" t="s">
        <v>41</v>
      </c>
      <c r="Q491" t="s">
        <v>22</v>
      </c>
      <c r="R491" t="s">
        <v>23</v>
      </c>
      <c r="S491" t="s">
        <v>66</v>
      </c>
      <c r="T491" s="1"/>
    </row>
    <row r="492" spans="1:20" x14ac:dyDescent="0.25">
      <c r="A492" t="str">
        <f t="shared" si="21"/>
        <v>S1003800033100</v>
      </c>
      <c r="B492" t="s">
        <v>15</v>
      </c>
      <c r="C492" t="s">
        <v>460</v>
      </c>
      <c r="D492" t="s">
        <v>462</v>
      </c>
      <c r="E492" s="1">
        <v>-23050.26</v>
      </c>
      <c r="F492" s="1">
        <v>0</v>
      </c>
      <c r="G492" s="1">
        <v>0</v>
      </c>
      <c r="H492" s="1"/>
      <c r="J492" s="1">
        <f t="shared" si="22"/>
        <v>23050.26</v>
      </c>
      <c r="K492" s="1">
        <f>IFERROR(VLOOKUP(A492,'Ending FY2016'!$A:$E,5,FALSE),"0")+H492</f>
        <v>23051</v>
      </c>
      <c r="L492" s="1">
        <f t="shared" si="23"/>
        <v>23050.26</v>
      </c>
      <c r="M492" t="s">
        <v>36</v>
      </c>
      <c r="N492" t="s">
        <v>28</v>
      </c>
      <c r="O492" t="s">
        <v>20</v>
      </c>
      <c r="P492" t="s">
        <v>41</v>
      </c>
      <c r="Q492" t="s">
        <v>22</v>
      </c>
      <c r="R492" t="s">
        <v>23</v>
      </c>
      <c r="S492" t="s">
        <v>24</v>
      </c>
      <c r="T492" s="1"/>
    </row>
    <row r="493" spans="1:20" x14ac:dyDescent="0.25">
      <c r="A493" t="str">
        <f t="shared" si="21"/>
        <v>S1003800033200</v>
      </c>
      <c r="B493" t="s">
        <v>15</v>
      </c>
      <c r="C493" t="s">
        <v>460</v>
      </c>
      <c r="D493" t="s">
        <v>463</v>
      </c>
      <c r="E493" s="1">
        <v>0</v>
      </c>
      <c r="F493" s="1">
        <v>0</v>
      </c>
      <c r="G493" s="1">
        <v>0</v>
      </c>
      <c r="H493" s="1"/>
      <c r="J493" s="1">
        <f t="shared" si="22"/>
        <v>0</v>
      </c>
      <c r="K493" s="1">
        <f>IFERROR(VLOOKUP(A493,'Ending FY2016'!$A:$E,5,FALSE),"0")+H493</f>
        <v>0</v>
      </c>
      <c r="L493" s="1">
        <f t="shared" si="23"/>
        <v>0</v>
      </c>
      <c r="M493" t="s">
        <v>36</v>
      </c>
      <c r="N493" t="s">
        <v>98</v>
      </c>
      <c r="O493" t="s">
        <v>20</v>
      </c>
      <c r="P493" t="s">
        <v>21</v>
      </c>
      <c r="Q493" t="s">
        <v>22</v>
      </c>
      <c r="R493" t="s">
        <v>21</v>
      </c>
      <c r="S493" t="s">
        <v>23</v>
      </c>
      <c r="T493" s="1"/>
    </row>
    <row r="494" spans="1:20" x14ac:dyDescent="0.25">
      <c r="A494" t="str">
        <f t="shared" si="21"/>
        <v>S1003800034100</v>
      </c>
      <c r="B494" t="s">
        <v>15</v>
      </c>
      <c r="C494" t="s">
        <v>460</v>
      </c>
      <c r="D494" t="s">
        <v>81</v>
      </c>
      <c r="E494" s="1">
        <v>-118409.46</v>
      </c>
      <c r="F494" s="1">
        <v>111176.22</v>
      </c>
      <c r="G494" s="1">
        <v>0</v>
      </c>
      <c r="H494" s="1"/>
      <c r="J494" s="1">
        <f t="shared" si="22"/>
        <v>7233.2400000000052</v>
      </c>
      <c r="K494" s="1">
        <f>IFERROR(VLOOKUP(A494,'Ending FY2016'!$A:$E,5,FALSE),"0")+H494</f>
        <v>7234.9899999999907</v>
      </c>
      <c r="L494" s="1">
        <f t="shared" si="23"/>
        <v>7233.2400000000052</v>
      </c>
      <c r="M494" t="s">
        <v>36</v>
      </c>
      <c r="N494" t="s">
        <v>65</v>
      </c>
      <c r="O494" t="s">
        <v>20</v>
      </c>
      <c r="P494" t="s">
        <v>41</v>
      </c>
      <c r="Q494" t="s">
        <v>22</v>
      </c>
      <c r="R494" t="s">
        <v>23</v>
      </c>
      <c r="S494" t="s">
        <v>66</v>
      </c>
      <c r="T494" s="1"/>
    </row>
    <row r="495" spans="1:20" x14ac:dyDescent="0.25">
      <c r="A495" t="str">
        <f t="shared" si="21"/>
        <v>S1003800034300</v>
      </c>
      <c r="B495" t="s">
        <v>15</v>
      </c>
      <c r="C495" t="s">
        <v>460</v>
      </c>
      <c r="D495" t="s">
        <v>83</v>
      </c>
      <c r="E495" s="1">
        <v>54506.45</v>
      </c>
      <c r="F495" s="1">
        <v>601398</v>
      </c>
      <c r="G495" s="1">
        <v>0</v>
      </c>
      <c r="H495" s="1"/>
      <c r="J495" s="1">
        <f t="shared" si="22"/>
        <v>-655904.44999999995</v>
      </c>
      <c r="K495" s="1">
        <f>IFERROR(VLOOKUP(A495,'Ending FY2016'!$A:$E,5,FALSE),"0")+H495</f>
        <v>-655904</v>
      </c>
      <c r="L495" s="1">
        <f t="shared" si="23"/>
        <v>-655904.44999999995</v>
      </c>
      <c r="M495" t="s">
        <v>36</v>
      </c>
      <c r="N495" t="s">
        <v>243</v>
      </c>
      <c r="O495" t="s">
        <v>20</v>
      </c>
      <c r="P495" t="s">
        <v>41</v>
      </c>
      <c r="Q495" t="s">
        <v>22</v>
      </c>
      <c r="R495" t="s">
        <v>21</v>
      </c>
      <c r="S495" t="s">
        <v>66</v>
      </c>
      <c r="T495" s="1"/>
    </row>
    <row r="496" spans="1:20" x14ac:dyDescent="0.25">
      <c r="A496" t="str">
        <f t="shared" si="21"/>
        <v>S1003800096700</v>
      </c>
      <c r="B496" t="s">
        <v>15</v>
      </c>
      <c r="C496" t="s">
        <v>460</v>
      </c>
      <c r="D496" t="s">
        <v>113</v>
      </c>
      <c r="E496" s="1">
        <v>0</v>
      </c>
      <c r="F496" s="1">
        <v>0</v>
      </c>
      <c r="G496" s="1">
        <v>0</v>
      </c>
      <c r="H496" s="1"/>
      <c r="J496" s="1">
        <f t="shared" si="22"/>
        <v>0</v>
      </c>
      <c r="K496" s="1">
        <f>IFERROR(VLOOKUP(A496,'Ending FY2016'!$A:$E,5,FALSE),"0")+H496</f>
        <v>0</v>
      </c>
      <c r="L496" s="1">
        <f t="shared" si="23"/>
        <v>0</v>
      </c>
      <c r="M496" t="s">
        <v>24</v>
      </c>
      <c r="N496" t="s">
        <v>24</v>
      </c>
      <c r="O496" t="s">
        <v>109</v>
      </c>
      <c r="P496" t="s">
        <v>41</v>
      </c>
      <c r="Q496" t="s">
        <v>22</v>
      </c>
      <c r="R496" t="s">
        <v>23</v>
      </c>
      <c r="S496" t="s">
        <v>24</v>
      </c>
      <c r="T496" s="1"/>
    </row>
    <row r="497" spans="1:20" x14ac:dyDescent="0.25">
      <c r="A497" t="str">
        <f t="shared" si="21"/>
        <v>S2113800096700</v>
      </c>
      <c r="B497" t="s">
        <v>464</v>
      </c>
      <c r="C497" t="s">
        <v>460</v>
      </c>
      <c r="D497" t="s">
        <v>113</v>
      </c>
      <c r="E497" s="1">
        <v>0</v>
      </c>
      <c r="F497" s="1">
        <v>0</v>
      </c>
      <c r="G497" s="1">
        <v>0</v>
      </c>
      <c r="H497" s="1"/>
      <c r="J497" s="1">
        <f t="shared" si="22"/>
        <v>0</v>
      </c>
      <c r="K497" s="1">
        <f>IFERROR(VLOOKUP(A497,'Ending FY2016'!$A:$E,5,FALSE),"0")+H497</f>
        <v>0</v>
      </c>
      <c r="L497" s="1">
        <f t="shared" si="23"/>
        <v>0</v>
      </c>
      <c r="M497" t="s">
        <v>24</v>
      </c>
      <c r="N497" t="s">
        <v>24</v>
      </c>
      <c r="O497" t="s">
        <v>109</v>
      </c>
      <c r="P497" t="s">
        <v>41</v>
      </c>
      <c r="Q497" t="s">
        <v>22</v>
      </c>
      <c r="R497" t="s">
        <v>23</v>
      </c>
      <c r="S497" t="s">
        <v>24</v>
      </c>
      <c r="T497" s="1"/>
    </row>
    <row r="498" spans="1:20" x14ac:dyDescent="0.25">
      <c r="A498" t="str">
        <f t="shared" si="21"/>
        <v>S2123800096700</v>
      </c>
      <c r="B498" t="s">
        <v>114</v>
      </c>
      <c r="C498" t="s">
        <v>460</v>
      </c>
      <c r="D498" t="s">
        <v>113</v>
      </c>
      <c r="E498" s="1">
        <v>0</v>
      </c>
      <c r="F498" s="1">
        <v>0</v>
      </c>
      <c r="G498" s="1">
        <v>0</v>
      </c>
      <c r="H498" s="1"/>
      <c r="J498" s="1">
        <f t="shared" si="22"/>
        <v>0</v>
      </c>
      <c r="K498" s="1">
        <f>IFERROR(VLOOKUP(A498,'Ending FY2016'!$A:$E,5,FALSE),"0")+H498</f>
        <v>0</v>
      </c>
      <c r="L498" s="1">
        <f t="shared" si="23"/>
        <v>0</v>
      </c>
      <c r="M498" t="s">
        <v>24</v>
      </c>
      <c r="N498" t="s">
        <v>24</v>
      </c>
      <c r="O498" t="s">
        <v>109</v>
      </c>
      <c r="P498" t="s">
        <v>41</v>
      </c>
      <c r="Q498" t="s">
        <v>22</v>
      </c>
      <c r="R498" t="s">
        <v>23</v>
      </c>
      <c r="S498" t="s">
        <v>24</v>
      </c>
      <c r="T498" s="1"/>
    </row>
    <row r="499" spans="1:20" x14ac:dyDescent="0.25">
      <c r="A499" t="str">
        <f t="shared" si="21"/>
        <v>S1003800097100</v>
      </c>
      <c r="B499" t="s">
        <v>15</v>
      </c>
      <c r="C499" t="s">
        <v>460</v>
      </c>
      <c r="D499" t="s">
        <v>120</v>
      </c>
      <c r="E499" s="1">
        <v>0</v>
      </c>
      <c r="F499" s="1">
        <v>0</v>
      </c>
      <c r="G499" s="1">
        <v>0</v>
      </c>
      <c r="H499" s="1"/>
      <c r="J499" s="1">
        <f t="shared" si="22"/>
        <v>0</v>
      </c>
      <c r="K499" s="1">
        <f>IFERROR(VLOOKUP(A499,'Ending FY2016'!$A:$E,5,FALSE),"0")+H499</f>
        <v>0</v>
      </c>
      <c r="L499" s="1">
        <f t="shared" si="23"/>
        <v>0</v>
      </c>
      <c r="M499" t="s">
        <v>24</v>
      </c>
      <c r="N499" t="s">
        <v>24</v>
      </c>
      <c r="O499" t="s">
        <v>109</v>
      </c>
      <c r="P499" t="s">
        <v>41</v>
      </c>
      <c r="Q499" t="s">
        <v>22</v>
      </c>
      <c r="R499" t="s">
        <v>23</v>
      </c>
      <c r="S499" t="s">
        <v>24</v>
      </c>
      <c r="T499" s="1"/>
    </row>
    <row r="500" spans="1:20" x14ac:dyDescent="0.25">
      <c r="A500" t="str">
        <f t="shared" si="21"/>
        <v>S1003800099300</v>
      </c>
      <c r="B500" t="s">
        <v>15</v>
      </c>
      <c r="C500" t="s">
        <v>460</v>
      </c>
      <c r="D500" t="s">
        <v>125</v>
      </c>
      <c r="E500" s="1">
        <v>0</v>
      </c>
      <c r="F500" s="1">
        <v>87</v>
      </c>
      <c r="G500" s="1">
        <v>0</v>
      </c>
      <c r="H500" s="1"/>
      <c r="J500" s="1">
        <f t="shared" si="22"/>
        <v>-87</v>
      </c>
      <c r="K500" s="1">
        <f>IFERROR(VLOOKUP(A500,'Ending FY2016'!$A:$E,5,FALSE),"0")+H500</f>
        <v>-87</v>
      </c>
      <c r="L500" s="1">
        <f t="shared" si="23"/>
        <v>-87</v>
      </c>
      <c r="M500" t="s">
        <v>24</v>
      </c>
      <c r="N500" t="s">
        <v>24</v>
      </c>
      <c r="O500" t="s">
        <v>107</v>
      </c>
      <c r="P500" t="s">
        <v>41</v>
      </c>
      <c r="Q500" t="s">
        <v>22</v>
      </c>
      <c r="R500" t="s">
        <v>23</v>
      </c>
      <c r="S500" t="s">
        <v>24</v>
      </c>
      <c r="T500" s="1"/>
    </row>
    <row r="501" spans="1:20" x14ac:dyDescent="0.25">
      <c r="A501" t="str">
        <f t="shared" si="21"/>
        <v>S1003800099800</v>
      </c>
      <c r="B501" t="s">
        <v>15</v>
      </c>
      <c r="C501" t="s">
        <v>460</v>
      </c>
      <c r="D501" t="s">
        <v>144</v>
      </c>
      <c r="E501" s="1">
        <v>0</v>
      </c>
      <c r="F501" s="1">
        <v>0</v>
      </c>
      <c r="G501" s="1">
        <v>0</v>
      </c>
      <c r="H501" s="1"/>
      <c r="J501" s="1">
        <f t="shared" si="22"/>
        <v>0</v>
      </c>
      <c r="K501" s="1">
        <f>IFERROR(VLOOKUP(A501,'Ending FY2016'!$A:$E,5,FALSE),"0")+H501</f>
        <v>0</v>
      </c>
      <c r="L501" s="1">
        <f t="shared" si="23"/>
        <v>0</v>
      </c>
      <c r="M501" t="s">
        <v>24</v>
      </c>
      <c r="N501" t="s">
        <v>24</v>
      </c>
      <c r="O501" t="s">
        <v>109</v>
      </c>
      <c r="P501" t="s">
        <v>41</v>
      </c>
      <c r="Q501" t="s">
        <v>22</v>
      </c>
      <c r="R501" t="s">
        <v>23</v>
      </c>
      <c r="S501" t="s">
        <v>24</v>
      </c>
      <c r="T501" s="1"/>
    </row>
    <row r="502" spans="1:20" x14ac:dyDescent="0.25">
      <c r="A502" t="str">
        <f t="shared" si="21"/>
        <v>S1003800099801</v>
      </c>
      <c r="B502" t="s">
        <v>15</v>
      </c>
      <c r="C502" t="s">
        <v>460</v>
      </c>
      <c r="D502" t="s">
        <v>126</v>
      </c>
      <c r="E502" s="1">
        <v>0</v>
      </c>
      <c r="F502" s="1">
        <v>0</v>
      </c>
      <c r="G502" s="1">
        <v>0</v>
      </c>
      <c r="H502" s="1"/>
      <c r="J502" s="1">
        <f t="shared" si="22"/>
        <v>0</v>
      </c>
      <c r="K502" s="1">
        <f>IFERROR(VLOOKUP(A502,'Ending FY2016'!$A:$E,5,FALSE),"0")+H502</f>
        <v>0</v>
      </c>
      <c r="L502" s="1">
        <f t="shared" si="23"/>
        <v>0</v>
      </c>
      <c r="M502" t="s">
        <v>24</v>
      </c>
      <c r="N502" t="s">
        <v>24</v>
      </c>
      <c r="O502" t="s">
        <v>109</v>
      </c>
      <c r="P502" t="s">
        <v>41</v>
      </c>
      <c r="Q502" t="s">
        <v>22</v>
      </c>
      <c r="R502" t="s">
        <v>23</v>
      </c>
      <c r="S502" t="s">
        <v>24</v>
      </c>
      <c r="T502" s="1"/>
    </row>
    <row r="503" spans="1:20" x14ac:dyDescent="0.25">
      <c r="A503" t="str">
        <f t="shared" si="21"/>
        <v>S2123800099801</v>
      </c>
      <c r="B503" t="s">
        <v>114</v>
      </c>
      <c r="C503" t="s">
        <v>460</v>
      </c>
      <c r="D503" t="s">
        <v>126</v>
      </c>
      <c r="E503" s="1">
        <v>0</v>
      </c>
      <c r="F503" s="1">
        <v>0</v>
      </c>
      <c r="G503" s="1">
        <v>0</v>
      </c>
      <c r="H503" s="1"/>
      <c r="J503" s="1">
        <f t="shared" si="22"/>
        <v>0</v>
      </c>
      <c r="K503" s="1">
        <f>IFERROR(VLOOKUP(A503,'Ending FY2016'!$A:$E,5,FALSE),"0")+H503</f>
        <v>0</v>
      </c>
      <c r="L503" s="1">
        <f t="shared" si="23"/>
        <v>0</v>
      </c>
      <c r="M503" t="s">
        <v>24</v>
      </c>
      <c r="N503" t="s">
        <v>24</v>
      </c>
      <c r="O503" t="s">
        <v>109</v>
      </c>
      <c r="P503" t="s">
        <v>41</v>
      </c>
      <c r="Q503" t="s">
        <v>22</v>
      </c>
      <c r="R503" t="s">
        <v>23</v>
      </c>
      <c r="S503" t="s">
        <v>24</v>
      </c>
      <c r="T503" s="1"/>
    </row>
    <row r="504" spans="1:20" x14ac:dyDescent="0.25">
      <c r="A504" t="str">
        <f t="shared" si="21"/>
        <v>S1003850012100</v>
      </c>
      <c r="B504" t="s">
        <v>15</v>
      </c>
      <c r="C504" t="s">
        <v>465</v>
      </c>
      <c r="D504" t="s">
        <v>51</v>
      </c>
      <c r="E504" s="1">
        <v>-105176.39</v>
      </c>
      <c r="F504" s="1">
        <v>0</v>
      </c>
      <c r="G504" s="1">
        <v>0</v>
      </c>
      <c r="H504" s="1"/>
      <c r="J504" s="1">
        <f t="shared" si="22"/>
        <v>105176.39</v>
      </c>
      <c r="K504" s="1">
        <f>IFERROR(VLOOKUP(A504,'Ending FY2016'!$A:$E,5,FALSE),"0")+H504</f>
        <v>41138.800000000017</v>
      </c>
      <c r="L504" s="1">
        <f t="shared" si="23"/>
        <v>41138.800000000017</v>
      </c>
      <c r="M504" t="s">
        <v>18</v>
      </c>
      <c r="N504" t="s">
        <v>28</v>
      </c>
      <c r="O504" t="s">
        <v>20</v>
      </c>
      <c r="P504" t="s">
        <v>41</v>
      </c>
      <c r="Q504" t="s">
        <v>22</v>
      </c>
      <c r="R504" t="s">
        <v>23</v>
      </c>
      <c r="S504" t="s">
        <v>24</v>
      </c>
      <c r="T504" s="1"/>
    </row>
    <row r="505" spans="1:20" x14ac:dyDescent="0.25">
      <c r="A505" t="str">
        <f t="shared" si="21"/>
        <v>S1003850012200</v>
      </c>
      <c r="B505" t="s">
        <v>15</v>
      </c>
      <c r="C505" t="s">
        <v>465</v>
      </c>
      <c r="D505" t="s">
        <v>53</v>
      </c>
      <c r="E505" s="1">
        <v>-15281.69</v>
      </c>
      <c r="F505" s="1">
        <v>0</v>
      </c>
      <c r="G505" s="1">
        <v>0</v>
      </c>
      <c r="H505" s="1"/>
      <c r="J505" s="1">
        <f t="shared" si="22"/>
        <v>15281.69</v>
      </c>
      <c r="K505" s="1">
        <f>IFERROR(VLOOKUP(A505,'Ending FY2016'!$A:$E,5,FALSE),"0")+H505</f>
        <v>22981.149999999998</v>
      </c>
      <c r="L505" s="1">
        <f t="shared" si="23"/>
        <v>22981.149999999998</v>
      </c>
      <c r="M505" t="s">
        <v>18</v>
      </c>
      <c r="N505" t="s">
        <v>48</v>
      </c>
      <c r="O505" t="s">
        <v>20</v>
      </c>
      <c r="P505" t="s">
        <v>41</v>
      </c>
      <c r="Q505" t="s">
        <v>22</v>
      </c>
      <c r="R505" t="s">
        <v>23</v>
      </c>
      <c r="S505" t="s">
        <v>24</v>
      </c>
      <c r="T505" s="1"/>
    </row>
    <row r="506" spans="1:20" x14ac:dyDescent="0.25">
      <c r="A506" t="str">
        <f t="shared" si="21"/>
        <v>S1003850012400</v>
      </c>
      <c r="B506" t="s">
        <v>15</v>
      </c>
      <c r="C506" t="s">
        <v>465</v>
      </c>
      <c r="D506" t="s">
        <v>160</v>
      </c>
      <c r="E506" s="1">
        <v>0</v>
      </c>
      <c r="F506" s="1">
        <v>0</v>
      </c>
      <c r="G506" s="1">
        <v>0</v>
      </c>
      <c r="H506" s="1"/>
      <c r="J506" s="1">
        <f t="shared" si="22"/>
        <v>0</v>
      </c>
      <c r="K506" s="1">
        <f>IFERROR(VLOOKUP(A506,'Ending FY2016'!$A:$E,5,FALSE),"0")+H506</f>
        <v>0</v>
      </c>
      <c r="L506" s="1">
        <f t="shared" si="23"/>
        <v>0</v>
      </c>
      <c r="M506" t="s">
        <v>18</v>
      </c>
      <c r="N506" t="s">
        <v>85</v>
      </c>
      <c r="O506" t="s">
        <v>20</v>
      </c>
      <c r="P506" t="s">
        <v>21</v>
      </c>
      <c r="Q506" t="s">
        <v>22</v>
      </c>
      <c r="R506" t="s">
        <v>23</v>
      </c>
      <c r="S506" t="s">
        <v>23</v>
      </c>
      <c r="T506" s="1"/>
    </row>
    <row r="507" spans="1:20" x14ac:dyDescent="0.25">
      <c r="A507" t="str">
        <f t="shared" si="21"/>
        <v>S1003850014400</v>
      </c>
      <c r="B507" t="s">
        <v>15</v>
      </c>
      <c r="C507" t="s">
        <v>465</v>
      </c>
      <c r="D507" t="s">
        <v>68</v>
      </c>
      <c r="E507" s="1">
        <v>0.28999999999999998</v>
      </c>
      <c r="F507" s="1">
        <v>0</v>
      </c>
      <c r="G507" s="1">
        <v>0</v>
      </c>
      <c r="H507" s="1"/>
      <c r="J507" s="1">
        <f t="shared" si="22"/>
        <v>-0.28999999999999998</v>
      </c>
      <c r="K507" s="1">
        <f>IFERROR(VLOOKUP(A507,'Ending FY2016'!$A:$E,5,FALSE),"0")+H507</f>
        <v>0</v>
      </c>
      <c r="L507" s="1">
        <f t="shared" si="23"/>
        <v>-0.28999999999999998</v>
      </c>
      <c r="M507" t="s">
        <v>18</v>
      </c>
      <c r="N507" t="s">
        <v>65</v>
      </c>
      <c r="O507" t="s">
        <v>20</v>
      </c>
      <c r="P507" t="s">
        <v>41</v>
      </c>
      <c r="Q507" t="s">
        <v>22</v>
      </c>
      <c r="R507" t="s">
        <v>23</v>
      </c>
      <c r="S507" t="s">
        <v>66</v>
      </c>
      <c r="T507" s="1"/>
    </row>
    <row r="508" spans="1:20" x14ac:dyDescent="0.25">
      <c r="A508" t="str">
        <f t="shared" si="21"/>
        <v>S1003850090200</v>
      </c>
      <c r="B508" t="s">
        <v>15</v>
      </c>
      <c r="C508" t="s">
        <v>465</v>
      </c>
      <c r="D508" t="s">
        <v>130</v>
      </c>
      <c r="E508" s="1">
        <v>0</v>
      </c>
      <c r="F508" s="1">
        <v>0</v>
      </c>
      <c r="G508" s="1">
        <v>0</v>
      </c>
      <c r="H508" s="1"/>
      <c r="J508" s="1">
        <f t="shared" si="22"/>
        <v>0</v>
      </c>
      <c r="K508" s="1">
        <f>IFERROR(VLOOKUP(A508,'Ending FY2016'!$A:$E,5,FALSE),"0")+H508</f>
        <v>0</v>
      </c>
      <c r="L508" s="1">
        <f t="shared" si="23"/>
        <v>0</v>
      </c>
      <c r="M508" t="s">
        <v>24</v>
      </c>
      <c r="N508" t="s">
        <v>24</v>
      </c>
      <c r="O508" t="s">
        <v>107</v>
      </c>
      <c r="P508" t="s">
        <v>41</v>
      </c>
      <c r="Q508" t="s">
        <v>22</v>
      </c>
      <c r="R508" t="s">
        <v>23</v>
      </c>
      <c r="S508" t="s">
        <v>24</v>
      </c>
      <c r="T508" s="1"/>
    </row>
    <row r="509" spans="1:20" x14ac:dyDescent="0.25">
      <c r="A509" t="str">
        <f t="shared" si="21"/>
        <v>S1003850096700</v>
      </c>
      <c r="B509" t="s">
        <v>15</v>
      </c>
      <c r="C509" t="s">
        <v>465</v>
      </c>
      <c r="D509" t="s">
        <v>113</v>
      </c>
      <c r="E509" s="1">
        <v>0</v>
      </c>
      <c r="F509" s="1">
        <v>0</v>
      </c>
      <c r="G509" s="1">
        <v>0</v>
      </c>
      <c r="H509" s="1"/>
      <c r="J509" s="1">
        <f t="shared" si="22"/>
        <v>0</v>
      </c>
      <c r="K509" s="1">
        <f>IFERROR(VLOOKUP(A509,'Ending FY2016'!$A:$E,5,FALSE),"0")+H509</f>
        <v>0</v>
      </c>
      <c r="L509" s="1">
        <f t="shared" si="23"/>
        <v>0</v>
      </c>
      <c r="M509" t="s">
        <v>24</v>
      </c>
      <c r="N509" t="s">
        <v>24</v>
      </c>
      <c r="O509" t="s">
        <v>109</v>
      </c>
      <c r="P509" t="s">
        <v>41</v>
      </c>
      <c r="Q509" t="s">
        <v>22</v>
      </c>
      <c r="R509" t="s">
        <v>23</v>
      </c>
      <c r="S509" t="s">
        <v>24</v>
      </c>
      <c r="T509" s="1"/>
    </row>
    <row r="510" spans="1:20" x14ac:dyDescent="0.25">
      <c r="A510" t="str">
        <f t="shared" si="21"/>
        <v>S1003850097100</v>
      </c>
      <c r="B510" t="s">
        <v>15</v>
      </c>
      <c r="C510" t="s">
        <v>465</v>
      </c>
      <c r="D510" t="s">
        <v>120</v>
      </c>
      <c r="E510" s="1">
        <v>0</v>
      </c>
      <c r="F510" s="1">
        <v>0</v>
      </c>
      <c r="G510" s="1">
        <v>0</v>
      </c>
      <c r="H510" s="1"/>
      <c r="J510" s="1">
        <f t="shared" si="22"/>
        <v>0</v>
      </c>
      <c r="K510" s="1">
        <f>IFERROR(VLOOKUP(A510,'Ending FY2016'!$A:$E,5,FALSE),"0")+H510</f>
        <v>0</v>
      </c>
      <c r="L510" s="1">
        <f t="shared" si="23"/>
        <v>0</v>
      </c>
      <c r="M510" t="s">
        <v>24</v>
      </c>
      <c r="N510" t="s">
        <v>24</v>
      </c>
      <c r="O510" t="s">
        <v>109</v>
      </c>
      <c r="P510" t="s">
        <v>41</v>
      </c>
      <c r="Q510" t="s">
        <v>22</v>
      </c>
      <c r="R510" t="s">
        <v>23</v>
      </c>
      <c r="S510" t="s">
        <v>24</v>
      </c>
      <c r="T510" s="1"/>
    </row>
    <row r="511" spans="1:20" x14ac:dyDescent="0.25">
      <c r="A511" t="str">
        <f t="shared" si="21"/>
        <v>S1003950035000</v>
      </c>
      <c r="B511" t="s">
        <v>15</v>
      </c>
      <c r="C511" t="s">
        <v>466</v>
      </c>
      <c r="D511" t="s">
        <v>467</v>
      </c>
      <c r="E511" s="1">
        <v>-4468962.46</v>
      </c>
      <c r="F511" s="1">
        <v>0</v>
      </c>
      <c r="G511" s="1">
        <v>0</v>
      </c>
      <c r="H511" s="1"/>
      <c r="J511" s="1">
        <f t="shared" si="22"/>
        <v>4468962.46</v>
      </c>
      <c r="K511" s="1">
        <f>IFERROR(VLOOKUP(A511,'Ending FY2016'!$A:$E,5,FALSE),"0")+H511</f>
        <v>4468965.3600000003</v>
      </c>
      <c r="L511" s="1">
        <f t="shared" si="23"/>
        <v>4468962.46</v>
      </c>
      <c r="M511" t="s">
        <v>36</v>
      </c>
      <c r="N511" t="s">
        <v>468</v>
      </c>
      <c r="O511" t="s">
        <v>20</v>
      </c>
      <c r="P511" t="s">
        <v>41</v>
      </c>
      <c r="Q511" t="s">
        <v>22</v>
      </c>
      <c r="R511" t="s">
        <v>23</v>
      </c>
      <c r="S511" t="s">
        <v>24</v>
      </c>
      <c r="T511" s="1"/>
    </row>
    <row r="512" spans="1:20" x14ac:dyDescent="0.25">
      <c r="A512" t="str">
        <f t="shared" si="21"/>
        <v>S1003950012000</v>
      </c>
      <c r="B512" t="s">
        <v>15</v>
      </c>
      <c r="C512" t="s">
        <v>466</v>
      </c>
      <c r="D512" t="s">
        <v>159</v>
      </c>
      <c r="E512" s="1">
        <v>0</v>
      </c>
      <c r="F512" s="1">
        <v>0</v>
      </c>
      <c r="G512" s="1">
        <v>0</v>
      </c>
      <c r="H512" s="1"/>
      <c r="J512" s="1">
        <f t="shared" si="22"/>
        <v>0</v>
      </c>
      <c r="K512" s="1">
        <f>IFERROR(VLOOKUP(A512,'Ending FY2016'!$A:$E,5,FALSE),"0")+H512</f>
        <v>0</v>
      </c>
      <c r="L512" s="1">
        <f t="shared" si="23"/>
        <v>0</v>
      </c>
      <c r="M512" t="s">
        <v>18</v>
      </c>
      <c r="N512" t="s">
        <v>469</v>
      </c>
      <c r="O512" t="s">
        <v>20</v>
      </c>
      <c r="P512" t="s">
        <v>21</v>
      </c>
      <c r="Q512" t="s">
        <v>22</v>
      </c>
      <c r="R512" t="s">
        <v>21</v>
      </c>
      <c r="S512" t="s">
        <v>23</v>
      </c>
      <c r="T512" s="1"/>
    </row>
    <row r="513" spans="1:20" x14ac:dyDescent="0.25">
      <c r="A513" t="str">
        <f t="shared" si="21"/>
        <v>S2113950017200</v>
      </c>
      <c r="B513" t="s">
        <v>464</v>
      </c>
      <c r="C513" t="s">
        <v>466</v>
      </c>
      <c r="D513" t="s">
        <v>201</v>
      </c>
      <c r="E513" s="1">
        <v>85876.17</v>
      </c>
      <c r="F513" s="1">
        <v>0</v>
      </c>
      <c r="G513" s="1">
        <v>0</v>
      </c>
      <c r="H513" s="1"/>
      <c r="J513" s="1">
        <f t="shared" si="22"/>
        <v>-85876.17</v>
      </c>
      <c r="K513" s="1">
        <f>IFERROR(VLOOKUP(A513,'Ending FY2016'!$A:$E,5,FALSE),"0")+H513</f>
        <v>-85878.169999999984</v>
      </c>
      <c r="L513" s="1">
        <f t="shared" si="23"/>
        <v>-85876.17</v>
      </c>
      <c r="M513" t="s">
        <v>18</v>
      </c>
      <c r="N513" t="s">
        <v>470</v>
      </c>
      <c r="O513" t="s">
        <v>135</v>
      </c>
      <c r="P513" t="s">
        <v>41</v>
      </c>
      <c r="Q513" t="s">
        <v>22</v>
      </c>
      <c r="R513" t="s">
        <v>79</v>
      </c>
      <c r="S513" t="s">
        <v>79</v>
      </c>
      <c r="T513" s="1"/>
    </row>
    <row r="514" spans="1:20" x14ac:dyDescent="0.25">
      <c r="A514" t="str">
        <f t="shared" si="21"/>
        <v>S2113950017300</v>
      </c>
      <c r="B514" t="s">
        <v>464</v>
      </c>
      <c r="C514" t="s">
        <v>466</v>
      </c>
      <c r="D514" t="s">
        <v>276</v>
      </c>
      <c r="E514" s="1">
        <v>-13266.9</v>
      </c>
      <c r="F514" s="1">
        <v>0</v>
      </c>
      <c r="G514" s="1">
        <v>0</v>
      </c>
      <c r="H514" s="1"/>
      <c r="J514" s="1">
        <f t="shared" si="22"/>
        <v>13266.9</v>
      </c>
      <c r="K514" s="1">
        <f>IFERROR(VLOOKUP(A514,'Ending FY2016'!$A:$E,5,FALSE),"0")+H514</f>
        <v>13269.789999999979</v>
      </c>
      <c r="L514" s="1">
        <f t="shared" si="23"/>
        <v>13266.9</v>
      </c>
      <c r="M514" t="s">
        <v>18</v>
      </c>
      <c r="N514" t="s">
        <v>471</v>
      </c>
      <c r="O514" t="s">
        <v>135</v>
      </c>
      <c r="P514" t="s">
        <v>41</v>
      </c>
      <c r="Q514" t="s">
        <v>22</v>
      </c>
      <c r="R514" t="s">
        <v>21</v>
      </c>
      <c r="S514" t="s">
        <v>79</v>
      </c>
      <c r="T514" s="1"/>
    </row>
    <row r="515" spans="1:20" x14ac:dyDescent="0.25">
      <c r="A515" t="str">
        <f t="shared" si="21"/>
        <v>S1003950017900</v>
      </c>
      <c r="B515" t="s">
        <v>15</v>
      </c>
      <c r="C515" t="s">
        <v>466</v>
      </c>
      <c r="D515" t="s">
        <v>247</v>
      </c>
      <c r="E515" s="1">
        <v>-416935.5</v>
      </c>
      <c r="F515" s="1">
        <v>0</v>
      </c>
      <c r="G515" s="1">
        <v>0</v>
      </c>
      <c r="H515" s="1"/>
      <c r="J515" s="1">
        <f t="shared" si="22"/>
        <v>416935.5</v>
      </c>
      <c r="K515" s="1">
        <f>IFERROR(VLOOKUP(A515,'Ending FY2016'!$A:$E,5,FALSE),"0")+H515</f>
        <v>416936.5</v>
      </c>
      <c r="L515" s="1">
        <f t="shared" si="23"/>
        <v>416935.5</v>
      </c>
      <c r="M515" t="s">
        <v>18</v>
      </c>
      <c r="N515" t="s">
        <v>461</v>
      </c>
      <c r="O515" t="s">
        <v>20</v>
      </c>
      <c r="P515" t="s">
        <v>41</v>
      </c>
      <c r="Q515" t="s">
        <v>22</v>
      </c>
      <c r="R515" t="s">
        <v>79</v>
      </c>
      <c r="S515" t="s">
        <v>24</v>
      </c>
      <c r="T515" s="1"/>
    </row>
    <row r="516" spans="1:20" x14ac:dyDescent="0.25">
      <c r="A516" t="str">
        <f t="shared" ref="A516:A579" si="24">B516&amp;C516&amp;D516</f>
        <v>S1003950018000</v>
      </c>
      <c r="B516" t="s">
        <v>15</v>
      </c>
      <c r="C516" t="s">
        <v>466</v>
      </c>
      <c r="D516" t="s">
        <v>248</v>
      </c>
      <c r="E516" s="1">
        <v>0</v>
      </c>
      <c r="F516" s="1">
        <v>0</v>
      </c>
      <c r="G516" s="1">
        <v>0</v>
      </c>
      <c r="H516" s="1"/>
      <c r="J516" s="1">
        <f t="shared" ref="J516:J579" si="25">-E516-F516+G516+H516</f>
        <v>0</v>
      </c>
      <c r="K516" s="1">
        <f>IFERROR(VLOOKUP(A516,'Ending FY2016'!$A:$E,5,FALSE),"0")+H516</f>
        <v>0</v>
      </c>
      <c r="L516" s="1">
        <f t="shared" ref="L516:L579" si="26">IF(J516-K516&lt;-10,K516+I516,IF(J516-K516&gt;10,K516+I516,J516+I516))</f>
        <v>0</v>
      </c>
      <c r="M516" t="s">
        <v>18</v>
      </c>
      <c r="N516" t="s">
        <v>472</v>
      </c>
      <c r="O516" t="s">
        <v>20</v>
      </c>
      <c r="P516" t="s">
        <v>41</v>
      </c>
      <c r="Q516" t="s">
        <v>22</v>
      </c>
      <c r="R516" t="s">
        <v>23</v>
      </c>
      <c r="S516" t="s">
        <v>24</v>
      </c>
      <c r="T516" s="1"/>
    </row>
    <row r="517" spans="1:20" x14ac:dyDescent="0.25">
      <c r="A517" t="str">
        <f t="shared" si="24"/>
        <v>S2113950018200</v>
      </c>
      <c r="B517" t="s">
        <v>464</v>
      </c>
      <c r="C517" t="s">
        <v>466</v>
      </c>
      <c r="D517" t="s">
        <v>473</v>
      </c>
      <c r="E517" s="1">
        <v>247407.69</v>
      </c>
      <c r="F517" s="1">
        <v>0</v>
      </c>
      <c r="G517" s="1">
        <v>0</v>
      </c>
      <c r="H517" s="1"/>
      <c r="J517" s="1">
        <f t="shared" si="25"/>
        <v>-247407.69</v>
      </c>
      <c r="K517" s="1">
        <f>IFERROR(VLOOKUP(A517,'Ending FY2016'!$A:$E,5,FALSE),"0")+H517</f>
        <v>-247414.66000000015</v>
      </c>
      <c r="L517" s="1">
        <f t="shared" si="26"/>
        <v>-247407.69</v>
      </c>
      <c r="M517" t="s">
        <v>18</v>
      </c>
      <c r="N517" t="s">
        <v>398</v>
      </c>
      <c r="O517" t="s">
        <v>135</v>
      </c>
      <c r="P517" t="s">
        <v>41</v>
      </c>
      <c r="Q517" t="s">
        <v>22</v>
      </c>
      <c r="R517" t="s">
        <v>79</v>
      </c>
      <c r="S517" t="s">
        <v>66</v>
      </c>
      <c r="T517" s="1"/>
    </row>
    <row r="518" spans="1:20" x14ac:dyDescent="0.25">
      <c r="A518" t="str">
        <f t="shared" si="24"/>
        <v>S2113950018300</v>
      </c>
      <c r="B518" t="s">
        <v>464</v>
      </c>
      <c r="C518" t="s">
        <v>466</v>
      </c>
      <c r="D518" t="s">
        <v>282</v>
      </c>
      <c r="E518" s="1">
        <v>130200.03</v>
      </c>
      <c r="F518" s="1">
        <v>0</v>
      </c>
      <c r="G518" s="1">
        <v>0</v>
      </c>
      <c r="H518" s="1"/>
      <c r="J518" s="1">
        <f t="shared" si="25"/>
        <v>-130200.03</v>
      </c>
      <c r="K518" s="1">
        <f>IFERROR(VLOOKUP(A518,'Ending FY2016'!$A:$E,5,FALSE),"0")+H518</f>
        <v>-130205.72999999998</v>
      </c>
      <c r="L518" s="1">
        <f t="shared" si="26"/>
        <v>-130200.03</v>
      </c>
      <c r="M518" t="s">
        <v>18</v>
      </c>
      <c r="N518" t="s">
        <v>272</v>
      </c>
      <c r="O518" t="s">
        <v>135</v>
      </c>
      <c r="P518" t="s">
        <v>41</v>
      </c>
      <c r="Q518" t="s">
        <v>22</v>
      </c>
      <c r="R518" t="s">
        <v>21</v>
      </c>
      <c r="S518" t="s">
        <v>66</v>
      </c>
      <c r="T518" s="1"/>
    </row>
    <row r="519" spans="1:20" x14ac:dyDescent="0.25">
      <c r="A519" t="str">
        <f t="shared" si="24"/>
        <v>S2113950018500</v>
      </c>
      <c r="B519" t="s">
        <v>464</v>
      </c>
      <c r="C519" t="s">
        <v>466</v>
      </c>
      <c r="D519" t="s">
        <v>283</v>
      </c>
      <c r="E519" s="1">
        <v>764104.97</v>
      </c>
      <c r="F519" s="1">
        <v>0</v>
      </c>
      <c r="G519" s="1">
        <v>0</v>
      </c>
      <c r="H519" s="1"/>
      <c r="J519" s="1">
        <f t="shared" si="25"/>
        <v>-764104.97</v>
      </c>
      <c r="K519" s="1">
        <f>IFERROR(VLOOKUP(A519,'Ending FY2016'!$A:$E,5,FALSE),"0")+H519</f>
        <v>-764113.97000000067</v>
      </c>
      <c r="L519" s="1">
        <f t="shared" si="26"/>
        <v>-764104.97</v>
      </c>
      <c r="M519" t="s">
        <v>18</v>
      </c>
      <c r="N519" t="s">
        <v>405</v>
      </c>
      <c r="O519" t="s">
        <v>135</v>
      </c>
      <c r="P519" t="s">
        <v>41</v>
      </c>
      <c r="Q519" t="s">
        <v>22</v>
      </c>
      <c r="R519" t="s">
        <v>79</v>
      </c>
      <c r="S519" t="s">
        <v>66</v>
      </c>
      <c r="T519" s="1"/>
    </row>
    <row r="520" spans="1:20" x14ac:dyDescent="0.25">
      <c r="A520" t="str">
        <f t="shared" si="24"/>
        <v>S2113950022600</v>
      </c>
      <c r="B520" t="s">
        <v>464</v>
      </c>
      <c r="C520" t="s">
        <v>466</v>
      </c>
      <c r="D520" t="s">
        <v>169</v>
      </c>
      <c r="E520" s="1">
        <v>941763.61</v>
      </c>
      <c r="F520" s="1">
        <v>0</v>
      </c>
      <c r="G520" s="1">
        <v>0</v>
      </c>
      <c r="H520" s="1"/>
      <c r="J520" s="1">
        <f t="shared" si="25"/>
        <v>-941763.61</v>
      </c>
      <c r="K520" s="1">
        <f>IFERROR(VLOOKUP(A520,'Ending FY2016'!$A:$E,5,FALSE),"0")+H520</f>
        <v>-941763.78999999957</v>
      </c>
      <c r="L520" s="1">
        <f t="shared" si="26"/>
        <v>-941763.61</v>
      </c>
      <c r="M520" t="s">
        <v>70</v>
      </c>
      <c r="N520" t="s">
        <v>474</v>
      </c>
      <c r="O520" t="s">
        <v>135</v>
      </c>
      <c r="P520" t="s">
        <v>41</v>
      </c>
      <c r="Q520" t="s">
        <v>22</v>
      </c>
      <c r="R520" t="s">
        <v>79</v>
      </c>
      <c r="S520" t="s">
        <v>79</v>
      </c>
      <c r="T520" s="1"/>
    </row>
    <row r="521" spans="1:20" x14ac:dyDescent="0.25">
      <c r="A521" t="str">
        <f t="shared" si="24"/>
        <v>S2113950022700</v>
      </c>
      <c r="B521" t="s">
        <v>464</v>
      </c>
      <c r="C521" t="s">
        <v>466</v>
      </c>
      <c r="D521" t="s">
        <v>475</v>
      </c>
      <c r="E521" s="1">
        <v>605110.82999999996</v>
      </c>
      <c r="F521" s="1">
        <v>0</v>
      </c>
      <c r="G521" s="1">
        <v>0</v>
      </c>
      <c r="H521" s="1"/>
      <c r="J521" s="1">
        <f t="shared" si="25"/>
        <v>-605110.82999999996</v>
      </c>
      <c r="K521" s="1">
        <f>IFERROR(VLOOKUP(A521,'Ending FY2016'!$A:$E,5,FALSE),"0")+H521</f>
        <v>-605110.82999999821</v>
      </c>
      <c r="L521" s="1">
        <f t="shared" si="26"/>
        <v>-605110.82999999996</v>
      </c>
      <c r="M521" t="s">
        <v>70</v>
      </c>
      <c r="N521" t="s">
        <v>476</v>
      </c>
      <c r="O521" t="s">
        <v>135</v>
      </c>
      <c r="P521" t="s">
        <v>41</v>
      </c>
      <c r="Q521" t="s">
        <v>22</v>
      </c>
      <c r="R521" t="s">
        <v>79</v>
      </c>
      <c r="S521" t="s">
        <v>66</v>
      </c>
      <c r="T521" s="1"/>
    </row>
    <row r="522" spans="1:20" x14ac:dyDescent="0.25">
      <c r="A522" t="str">
        <f t="shared" si="24"/>
        <v>S2113950023700</v>
      </c>
      <c r="B522" t="s">
        <v>464</v>
      </c>
      <c r="C522" t="s">
        <v>466</v>
      </c>
      <c r="D522" t="s">
        <v>73</v>
      </c>
      <c r="E522" s="1">
        <v>9042.3799999999992</v>
      </c>
      <c r="F522" s="1">
        <v>0</v>
      </c>
      <c r="G522" s="1">
        <v>0</v>
      </c>
      <c r="H522" s="1"/>
      <c r="J522" s="1">
        <f t="shared" si="25"/>
        <v>-9042.3799999999992</v>
      </c>
      <c r="K522" s="1">
        <f>IFERROR(VLOOKUP(A522,'Ending FY2016'!$A:$E,5,FALSE),"0")+H522</f>
        <v>-9044.5299999999988</v>
      </c>
      <c r="L522" s="1">
        <f t="shared" si="26"/>
        <v>-9042.3799999999992</v>
      </c>
      <c r="M522" t="s">
        <v>70</v>
      </c>
      <c r="N522" t="s">
        <v>477</v>
      </c>
      <c r="O522" t="s">
        <v>135</v>
      </c>
      <c r="P522" t="s">
        <v>41</v>
      </c>
      <c r="Q522" t="s">
        <v>22</v>
      </c>
      <c r="R522" t="s">
        <v>79</v>
      </c>
      <c r="S522" t="s">
        <v>79</v>
      </c>
      <c r="T522" s="1"/>
    </row>
    <row r="523" spans="1:20" x14ac:dyDescent="0.25">
      <c r="A523" t="str">
        <f t="shared" si="24"/>
        <v>S2113950024700</v>
      </c>
      <c r="B523" t="s">
        <v>464</v>
      </c>
      <c r="C523" t="s">
        <v>466</v>
      </c>
      <c r="D523" t="s">
        <v>478</v>
      </c>
      <c r="E523" s="1">
        <v>-34544.1</v>
      </c>
      <c r="F523" s="1">
        <v>0</v>
      </c>
      <c r="G523" s="1">
        <v>0</v>
      </c>
      <c r="H523" s="1"/>
      <c r="J523" s="1">
        <f t="shared" si="25"/>
        <v>34544.1</v>
      </c>
      <c r="K523" s="1">
        <f>IFERROR(VLOOKUP(A523,'Ending FY2016'!$A:$E,5,FALSE),"0")+H523</f>
        <v>34550.75</v>
      </c>
      <c r="L523" s="1">
        <f t="shared" si="26"/>
        <v>34544.1</v>
      </c>
      <c r="M523" t="s">
        <v>70</v>
      </c>
      <c r="N523" t="s">
        <v>215</v>
      </c>
      <c r="O523" t="s">
        <v>135</v>
      </c>
      <c r="P523" t="s">
        <v>41</v>
      </c>
      <c r="Q523" t="s">
        <v>22</v>
      </c>
      <c r="R523" t="s">
        <v>23</v>
      </c>
      <c r="S523" t="s">
        <v>24</v>
      </c>
      <c r="T523" s="1"/>
    </row>
    <row r="524" spans="1:20" x14ac:dyDescent="0.25">
      <c r="A524" t="str">
        <f t="shared" si="24"/>
        <v>S5873950024800</v>
      </c>
      <c r="B524" t="s">
        <v>479</v>
      </c>
      <c r="C524" t="s">
        <v>466</v>
      </c>
      <c r="D524" t="s">
        <v>480</v>
      </c>
      <c r="E524" s="1">
        <v>-515155.69</v>
      </c>
      <c r="F524" s="1">
        <v>0</v>
      </c>
      <c r="G524" s="1">
        <v>0</v>
      </c>
      <c r="H524" s="1"/>
      <c r="J524" s="1">
        <f t="shared" si="25"/>
        <v>515155.69</v>
      </c>
      <c r="K524" s="1">
        <f>IFERROR(VLOOKUP(A524,'Ending FY2016'!$A:$E,5,FALSE),"0")+H524</f>
        <v>515160.48</v>
      </c>
      <c r="L524" s="1">
        <f t="shared" si="26"/>
        <v>515155.69</v>
      </c>
      <c r="M524" t="s">
        <v>70</v>
      </c>
      <c r="N524" t="s">
        <v>481</v>
      </c>
      <c r="O524" t="s">
        <v>135</v>
      </c>
      <c r="P524" t="s">
        <v>41</v>
      </c>
      <c r="Q524" t="s">
        <v>22</v>
      </c>
      <c r="R524" t="s">
        <v>23</v>
      </c>
      <c r="S524" t="s">
        <v>79</v>
      </c>
      <c r="T524" s="1"/>
    </row>
    <row r="525" spans="1:20" x14ac:dyDescent="0.25">
      <c r="A525" t="str">
        <f t="shared" si="24"/>
        <v>S5873950025300</v>
      </c>
      <c r="B525" t="s">
        <v>479</v>
      </c>
      <c r="C525" t="s">
        <v>466</v>
      </c>
      <c r="D525" t="s">
        <v>482</v>
      </c>
      <c r="E525" s="1">
        <v>0</v>
      </c>
      <c r="F525" s="1">
        <v>0</v>
      </c>
      <c r="G525" s="1">
        <v>0</v>
      </c>
      <c r="H525" s="1"/>
      <c r="J525" s="1">
        <f t="shared" si="25"/>
        <v>0</v>
      </c>
      <c r="K525" s="1">
        <f>IFERROR(VLOOKUP(A525,'Ending FY2016'!$A:$E,5,FALSE),"0")+H525</f>
        <v>0</v>
      </c>
      <c r="L525" s="1">
        <f t="shared" si="26"/>
        <v>0</v>
      </c>
      <c r="M525" t="s">
        <v>70</v>
      </c>
      <c r="N525" t="s">
        <v>483</v>
      </c>
      <c r="O525" t="s">
        <v>135</v>
      </c>
      <c r="P525" t="s">
        <v>41</v>
      </c>
      <c r="Q525" t="s">
        <v>22</v>
      </c>
      <c r="R525" t="s">
        <v>23</v>
      </c>
      <c r="S525" t="s">
        <v>66</v>
      </c>
      <c r="T525" s="1"/>
    </row>
    <row r="526" spans="1:20" x14ac:dyDescent="0.25">
      <c r="A526" t="str">
        <f t="shared" si="24"/>
        <v>S2113950025600</v>
      </c>
      <c r="B526" t="s">
        <v>464</v>
      </c>
      <c r="C526" t="s">
        <v>466</v>
      </c>
      <c r="D526" t="s">
        <v>484</v>
      </c>
      <c r="E526" s="1">
        <v>-35311.870000000003</v>
      </c>
      <c r="F526" s="1">
        <v>0</v>
      </c>
      <c r="G526" s="1">
        <v>0</v>
      </c>
      <c r="H526" s="1"/>
      <c r="J526" s="1">
        <f t="shared" si="25"/>
        <v>35311.870000000003</v>
      </c>
      <c r="K526" s="1">
        <f>IFERROR(VLOOKUP(A526,'Ending FY2016'!$A:$E,5,FALSE),"0")+H526</f>
        <v>35312.559999999998</v>
      </c>
      <c r="L526" s="1">
        <f t="shared" si="26"/>
        <v>35311.870000000003</v>
      </c>
      <c r="M526" t="s">
        <v>70</v>
      </c>
      <c r="N526" t="s">
        <v>471</v>
      </c>
      <c r="O526" t="s">
        <v>135</v>
      </c>
      <c r="P526" t="s">
        <v>41</v>
      </c>
      <c r="Q526" t="s">
        <v>22</v>
      </c>
      <c r="R526" t="s">
        <v>79</v>
      </c>
      <c r="S526" t="s">
        <v>79</v>
      </c>
      <c r="T526" s="1"/>
    </row>
    <row r="527" spans="1:20" x14ac:dyDescent="0.25">
      <c r="A527" t="str">
        <f t="shared" si="24"/>
        <v>S2113950025700</v>
      </c>
      <c r="B527" t="s">
        <v>464</v>
      </c>
      <c r="C527" t="s">
        <v>466</v>
      </c>
      <c r="D527" t="s">
        <v>485</v>
      </c>
      <c r="E527" s="1">
        <v>491832.92</v>
      </c>
      <c r="F527" s="1">
        <v>0</v>
      </c>
      <c r="G527" s="1">
        <v>0</v>
      </c>
      <c r="H527" s="1"/>
      <c r="J527" s="1">
        <f t="shared" si="25"/>
        <v>-491832.92</v>
      </c>
      <c r="K527" s="1">
        <f>IFERROR(VLOOKUP(A527,'Ending FY2016'!$A:$E,5,FALSE),"0")+H527</f>
        <v>-491839.3900000006</v>
      </c>
      <c r="L527" s="1">
        <f t="shared" si="26"/>
        <v>-491832.92</v>
      </c>
      <c r="M527" t="s">
        <v>70</v>
      </c>
      <c r="N527" t="s">
        <v>272</v>
      </c>
      <c r="O527" t="s">
        <v>135</v>
      </c>
      <c r="P527" t="s">
        <v>41</v>
      </c>
      <c r="Q527" t="s">
        <v>22</v>
      </c>
      <c r="R527" t="s">
        <v>23</v>
      </c>
      <c r="S527" t="s">
        <v>66</v>
      </c>
      <c r="T527" s="1"/>
    </row>
    <row r="528" spans="1:20" x14ac:dyDescent="0.25">
      <c r="A528" t="str">
        <f t="shared" si="24"/>
        <v>S2113950027200</v>
      </c>
      <c r="B528" t="s">
        <v>464</v>
      </c>
      <c r="C528" t="s">
        <v>466</v>
      </c>
      <c r="D528" t="s">
        <v>486</v>
      </c>
      <c r="E528" s="1">
        <v>-4818.6000000000004</v>
      </c>
      <c r="F528" s="1">
        <v>0</v>
      </c>
      <c r="G528" s="1">
        <v>0</v>
      </c>
      <c r="H528" s="1"/>
      <c r="J528" s="1">
        <f t="shared" si="25"/>
        <v>4818.6000000000004</v>
      </c>
      <c r="K528" s="1">
        <f>IFERROR(VLOOKUP(A528,'Ending FY2016'!$A:$E,5,FALSE),"0")+H528</f>
        <v>4811.7800000002608</v>
      </c>
      <c r="L528" s="1">
        <f t="shared" si="26"/>
        <v>4818.6000000000004</v>
      </c>
      <c r="M528" t="s">
        <v>70</v>
      </c>
      <c r="N528" t="s">
        <v>470</v>
      </c>
      <c r="O528" t="s">
        <v>135</v>
      </c>
      <c r="P528" t="s">
        <v>41</v>
      </c>
      <c r="Q528" t="s">
        <v>22</v>
      </c>
      <c r="R528" t="s">
        <v>79</v>
      </c>
      <c r="S528" t="s">
        <v>79</v>
      </c>
      <c r="T528" s="1"/>
    </row>
    <row r="529" spans="1:20" x14ac:dyDescent="0.25">
      <c r="A529" t="str">
        <f t="shared" si="24"/>
        <v>S2113950027300</v>
      </c>
      <c r="B529" t="s">
        <v>464</v>
      </c>
      <c r="C529" t="s">
        <v>466</v>
      </c>
      <c r="D529" t="s">
        <v>487</v>
      </c>
      <c r="E529" s="1">
        <v>47936.76</v>
      </c>
      <c r="F529" s="1">
        <v>0</v>
      </c>
      <c r="G529" s="1">
        <v>0</v>
      </c>
      <c r="H529" s="1"/>
      <c r="J529" s="1">
        <f t="shared" si="25"/>
        <v>-47936.76</v>
      </c>
      <c r="K529" s="1">
        <f>IFERROR(VLOOKUP(A529,'Ending FY2016'!$A:$E,5,FALSE),"0")+H529</f>
        <v>-47945.739999999991</v>
      </c>
      <c r="L529" s="1">
        <f t="shared" si="26"/>
        <v>-47936.76</v>
      </c>
      <c r="M529" t="s">
        <v>70</v>
      </c>
      <c r="N529" t="s">
        <v>488</v>
      </c>
      <c r="O529" t="s">
        <v>135</v>
      </c>
      <c r="P529" t="s">
        <v>41</v>
      </c>
      <c r="Q529" t="s">
        <v>22</v>
      </c>
      <c r="R529" t="s">
        <v>21</v>
      </c>
      <c r="S529" t="s">
        <v>79</v>
      </c>
      <c r="T529" s="1"/>
    </row>
    <row r="530" spans="1:20" x14ac:dyDescent="0.25">
      <c r="A530" t="str">
        <f t="shared" si="24"/>
        <v>S2113950027400</v>
      </c>
      <c r="B530" t="s">
        <v>464</v>
      </c>
      <c r="C530" t="s">
        <v>466</v>
      </c>
      <c r="D530" t="s">
        <v>489</v>
      </c>
      <c r="E530" s="1">
        <v>4780673.09</v>
      </c>
      <c r="F530" s="1">
        <v>0</v>
      </c>
      <c r="G530" s="1">
        <v>0</v>
      </c>
      <c r="H530" s="1"/>
      <c r="J530" s="1">
        <f t="shared" si="25"/>
        <v>-4780673.09</v>
      </c>
      <c r="K530" s="1">
        <f>IFERROR(VLOOKUP(A530,'Ending FY2016'!$A:$E,5,FALSE),"0")+H530</f>
        <v>-4810073.1300000008</v>
      </c>
      <c r="L530" s="1">
        <f t="shared" si="26"/>
        <v>-4810073.1300000008</v>
      </c>
      <c r="M530" t="s">
        <v>70</v>
      </c>
      <c r="N530" t="s">
        <v>490</v>
      </c>
      <c r="O530" t="s">
        <v>135</v>
      </c>
      <c r="P530" t="s">
        <v>41</v>
      </c>
      <c r="Q530" t="s">
        <v>22</v>
      </c>
      <c r="R530" t="s">
        <v>79</v>
      </c>
      <c r="S530" t="s">
        <v>79</v>
      </c>
      <c r="T530" s="1"/>
    </row>
    <row r="531" spans="1:20" x14ac:dyDescent="0.25">
      <c r="A531" t="str">
        <f t="shared" si="24"/>
        <v>S2113950027500</v>
      </c>
      <c r="B531" t="s">
        <v>464</v>
      </c>
      <c r="C531" t="s">
        <v>466</v>
      </c>
      <c r="D531" t="s">
        <v>491</v>
      </c>
      <c r="E531" s="1">
        <v>880474.61</v>
      </c>
      <c r="F531" s="1">
        <v>0</v>
      </c>
      <c r="G531" s="1">
        <v>0</v>
      </c>
      <c r="H531" s="1"/>
      <c r="J531" s="1">
        <f t="shared" si="25"/>
        <v>-880474.61</v>
      </c>
      <c r="K531" s="1">
        <f>IFERROR(VLOOKUP(A531,'Ending FY2016'!$A:$E,5,FALSE),"0")+H531</f>
        <v>-880479.44000000041</v>
      </c>
      <c r="L531" s="1">
        <f t="shared" si="26"/>
        <v>-880474.61</v>
      </c>
      <c r="M531" t="s">
        <v>70</v>
      </c>
      <c r="N531" t="s">
        <v>492</v>
      </c>
      <c r="O531" t="s">
        <v>135</v>
      </c>
      <c r="P531" t="s">
        <v>41</v>
      </c>
      <c r="Q531" t="s">
        <v>22</v>
      </c>
      <c r="R531" t="s">
        <v>79</v>
      </c>
      <c r="S531" t="s">
        <v>79</v>
      </c>
      <c r="T531" s="1"/>
    </row>
    <row r="532" spans="1:20" x14ac:dyDescent="0.25">
      <c r="A532" t="str">
        <f t="shared" si="24"/>
        <v>S2113950027600</v>
      </c>
      <c r="B532" t="s">
        <v>464</v>
      </c>
      <c r="C532" t="s">
        <v>466</v>
      </c>
      <c r="D532" t="s">
        <v>133</v>
      </c>
      <c r="E532" s="1">
        <v>-80477.210000000006</v>
      </c>
      <c r="F532" s="1">
        <v>0</v>
      </c>
      <c r="G532" s="1">
        <v>0</v>
      </c>
      <c r="H532" s="1"/>
      <c r="J532" s="1">
        <f t="shared" si="25"/>
        <v>80477.210000000006</v>
      </c>
      <c r="K532" s="1">
        <f>IFERROR(VLOOKUP(A532,'Ending FY2016'!$A:$E,5,FALSE),"0")+H532</f>
        <v>80469.530000004917</v>
      </c>
      <c r="L532" s="1">
        <f t="shared" si="26"/>
        <v>80477.210000000006</v>
      </c>
      <c r="M532" t="s">
        <v>70</v>
      </c>
      <c r="N532" t="s">
        <v>403</v>
      </c>
      <c r="O532" t="s">
        <v>135</v>
      </c>
      <c r="P532" t="s">
        <v>41</v>
      </c>
      <c r="Q532" t="s">
        <v>22</v>
      </c>
      <c r="R532" t="s">
        <v>79</v>
      </c>
      <c r="S532" t="s">
        <v>79</v>
      </c>
      <c r="T532" s="1"/>
    </row>
    <row r="533" spans="1:20" x14ac:dyDescent="0.25">
      <c r="A533" t="str">
        <f t="shared" si="24"/>
        <v>S2113950027700</v>
      </c>
      <c r="B533" t="s">
        <v>464</v>
      </c>
      <c r="C533" t="s">
        <v>466</v>
      </c>
      <c r="D533" t="s">
        <v>493</v>
      </c>
      <c r="E533" s="1">
        <v>247361.45</v>
      </c>
      <c r="F533" s="1">
        <v>0</v>
      </c>
      <c r="G533" s="1">
        <v>0</v>
      </c>
      <c r="H533" s="1"/>
      <c r="J533" s="1">
        <f t="shared" si="25"/>
        <v>-247361.45</v>
      </c>
      <c r="K533" s="1">
        <f>IFERROR(VLOOKUP(A533,'Ending FY2016'!$A:$E,5,FALSE),"0")+H533</f>
        <v>-247369.68000000002</v>
      </c>
      <c r="L533" s="1">
        <f t="shared" si="26"/>
        <v>-247361.45</v>
      </c>
      <c r="M533" t="s">
        <v>70</v>
      </c>
      <c r="N533" t="s">
        <v>494</v>
      </c>
      <c r="O533" t="s">
        <v>135</v>
      </c>
      <c r="P533" t="s">
        <v>41</v>
      </c>
      <c r="Q533" t="s">
        <v>22</v>
      </c>
      <c r="R533" t="s">
        <v>21</v>
      </c>
      <c r="S533" t="s">
        <v>79</v>
      </c>
      <c r="T533" s="1"/>
    </row>
    <row r="534" spans="1:20" x14ac:dyDescent="0.25">
      <c r="A534" t="str">
        <f t="shared" si="24"/>
        <v>S2113950027900</v>
      </c>
      <c r="B534" t="s">
        <v>464</v>
      </c>
      <c r="C534" t="s">
        <v>466</v>
      </c>
      <c r="D534" t="s">
        <v>326</v>
      </c>
      <c r="E534" s="1">
        <v>-554775.71</v>
      </c>
      <c r="F534" s="1">
        <v>0</v>
      </c>
      <c r="G534" s="1">
        <v>0</v>
      </c>
      <c r="H534" s="1"/>
      <c r="J534" s="1">
        <f t="shared" si="25"/>
        <v>554775.71</v>
      </c>
      <c r="K534" s="1">
        <f>IFERROR(VLOOKUP(A534,'Ending FY2016'!$A:$E,5,FALSE),"0")+H534</f>
        <v>554783.56999999983</v>
      </c>
      <c r="L534" s="1">
        <f t="shared" si="26"/>
        <v>554775.71</v>
      </c>
      <c r="M534" t="s">
        <v>70</v>
      </c>
      <c r="N534" t="s">
        <v>364</v>
      </c>
      <c r="O534" t="s">
        <v>135</v>
      </c>
      <c r="P534" t="s">
        <v>41</v>
      </c>
      <c r="Q534" t="s">
        <v>22</v>
      </c>
      <c r="R534" t="s">
        <v>23</v>
      </c>
      <c r="S534" t="s">
        <v>79</v>
      </c>
      <c r="T534" s="1"/>
    </row>
    <row r="535" spans="1:20" x14ac:dyDescent="0.25">
      <c r="A535" t="str">
        <f t="shared" si="24"/>
        <v>S2113950028200</v>
      </c>
      <c r="B535" t="s">
        <v>464</v>
      </c>
      <c r="C535" t="s">
        <v>466</v>
      </c>
      <c r="D535" t="s">
        <v>495</v>
      </c>
      <c r="E535" s="1">
        <v>-31639.93</v>
      </c>
      <c r="F535" s="1">
        <v>0</v>
      </c>
      <c r="G535" s="1">
        <v>0</v>
      </c>
      <c r="H535" s="1"/>
      <c r="J535" s="1">
        <f t="shared" si="25"/>
        <v>31639.93</v>
      </c>
      <c r="K535" s="1">
        <f>IFERROR(VLOOKUP(A535,'Ending FY2016'!$A:$E,5,FALSE),"0")+H535</f>
        <v>5</v>
      </c>
      <c r="L535" s="1">
        <f t="shared" si="26"/>
        <v>5</v>
      </c>
      <c r="M535" t="s">
        <v>70</v>
      </c>
      <c r="N535" t="s">
        <v>398</v>
      </c>
      <c r="O535" t="s">
        <v>135</v>
      </c>
      <c r="P535" t="s">
        <v>41</v>
      </c>
      <c r="Q535" t="s">
        <v>22</v>
      </c>
      <c r="R535" t="s">
        <v>79</v>
      </c>
      <c r="S535" t="s">
        <v>66</v>
      </c>
      <c r="T535" s="1"/>
    </row>
    <row r="536" spans="1:20" x14ac:dyDescent="0.25">
      <c r="A536" t="str">
        <f t="shared" si="24"/>
        <v>S2113950028400</v>
      </c>
      <c r="B536" t="s">
        <v>464</v>
      </c>
      <c r="C536" t="s">
        <v>466</v>
      </c>
      <c r="D536" t="s">
        <v>496</v>
      </c>
      <c r="E536" s="1">
        <v>7723679.2999999998</v>
      </c>
      <c r="F536" s="1">
        <v>0</v>
      </c>
      <c r="G536" s="1">
        <v>0</v>
      </c>
      <c r="H536" s="1"/>
      <c r="J536" s="1">
        <f t="shared" si="25"/>
        <v>-7723679.2999999998</v>
      </c>
      <c r="K536" s="1">
        <f>IFERROR(VLOOKUP(A536,'Ending FY2016'!$A:$E,5,FALSE),"0")+H536</f>
        <v>-7745894.1299999952</v>
      </c>
      <c r="L536" s="1">
        <f t="shared" si="26"/>
        <v>-7745894.1299999952</v>
      </c>
      <c r="M536" t="s">
        <v>70</v>
      </c>
      <c r="N536" t="s">
        <v>401</v>
      </c>
      <c r="O536" t="s">
        <v>135</v>
      </c>
      <c r="P536" t="s">
        <v>41</v>
      </c>
      <c r="Q536" t="s">
        <v>22</v>
      </c>
      <c r="R536" t="s">
        <v>79</v>
      </c>
      <c r="S536" t="s">
        <v>66</v>
      </c>
      <c r="T536" s="1"/>
    </row>
    <row r="537" spans="1:20" x14ac:dyDescent="0.25">
      <c r="A537" t="str">
        <f t="shared" si="24"/>
        <v>S2113950028500</v>
      </c>
      <c r="B537" t="s">
        <v>464</v>
      </c>
      <c r="C537" t="s">
        <v>466</v>
      </c>
      <c r="D537" t="s">
        <v>214</v>
      </c>
      <c r="E537" s="1">
        <v>1318642.97</v>
      </c>
      <c r="F537" s="1">
        <v>0</v>
      </c>
      <c r="G537" s="1">
        <v>0</v>
      </c>
      <c r="H537" s="1"/>
      <c r="J537" s="1">
        <f t="shared" si="25"/>
        <v>-1318642.97</v>
      </c>
      <c r="K537" s="1">
        <f>IFERROR(VLOOKUP(A537,'Ending FY2016'!$A:$E,5,FALSE),"0")+H537</f>
        <v>-1318653.2100000009</v>
      </c>
      <c r="L537" s="1">
        <f t="shared" si="26"/>
        <v>-1318653.2100000009</v>
      </c>
      <c r="M537" t="s">
        <v>70</v>
      </c>
      <c r="N537" t="s">
        <v>405</v>
      </c>
      <c r="O537" t="s">
        <v>135</v>
      </c>
      <c r="P537" t="s">
        <v>41</v>
      </c>
      <c r="Q537" t="s">
        <v>22</v>
      </c>
      <c r="R537" t="s">
        <v>79</v>
      </c>
      <c r="S537" t="s">
        <v>66</v>
      </c>
      <c r="T537" s="1"/>
    </row>
    <row r="538" spans="1:20" x14ac:dyDescent="0.25">
      <c r="A538" t="str">
        <f t="shared" si="24"/>
        <v>S2113950028600</v>
      </c>
      <c r="B538" t="s">
        <v>464</v>
      </c>
      <c r="C538" t="s">
        <v>466</v>
      </c>
      <c r="D538" t="s">
        <v>497</v>
      </c>
      <c r="E538" s="1">
        <v>4100341.54</v>
      </c>
      <c r="F538" s="1">
        <v>0</v>
      </c>
      <c r="G538" s="1">
        <v>0</v>
      </c>
      <c r="H538" s="1"/>
      <c r="J538" s="1">
        <f t="shared" si="25"/>
        <v>-4100341.54</v>
      </c>
      <c r="K538" s="1">
        <f>IFERROR(VLOOKUP(A538,'Ending FY2016'!$A:$E,5,FALSE),"0")+H538</f>
        <v>-4100349.5800000057</v>
      </c>
      <c r="L538" s="1">
        <f t="shared" si="26"/>
        <v>-4100341.54</v>
      </c>
      <c r="M538" t="s">
        <v>70</v>
      </c>
      <c r="N538" t="s">
        <v>498</v>
      </c>
      <c r="O538" t="s">
        <v>135</v>
      </c>
      <c r="P538" t="s">
        <v>41</v>
      </c>
      <c r="Q538" t="s">
        <v>22</v>
      </c>
      <c r="R538" t="s">
        <v>79</v>
      </c>
      <c r="S538" t="s">
        <v>66</v>
      </c>
      <c r="T538" s="1"/>
    </row>
    <row r="539" spans="1:20" x14ac:dyDescent="0.25">
      <c r="A539" t="str">
        <f t="shared" si="24"/>
        <v>S2113950028700</v>
      </c>
      <c r="B539" t="s">
        <v>464</v>
      </c>
      <c r="C539" t="s">
        <v>466</v>
      </c>
      <c r="D539" t="s">
        <v>499</v>
      </c>
      <c r="E539" s="1">
        <v>56826.95</v>
      </c>
      <c r="F539" s="1">
        <v>0</v>
      </c>
      <c r="G539" s="1">
        <v>0</v>
      </c>
      <c r="H539" s="1"/>
      <c r="J539" s="1">
        <f t="shared" si="25"/>
        <v>-56826.95</v>
      </c>
      <c r="K539" s="1">
        <f>IFERROR(VLOOKUP(A539,'Ending FY2016'!$A:$E,5,FALSE),"0")+H539</f>
        <v>-56836.830000000075</v>
      </c>
      <c r="L539" s="1">
        <f t="shared" si="26"/>
        <v>-56826.95</v>
      </c>
      <c r="M539" t="s">
        <v>70</v>
      </c>
      <c r="N539" t="s">
        <v>500</v>
      </c>
      <c r="O539" t="s">
        <v>135</v>
      </c>
      <c r="P539" t="s">
        <v>41</v>
      </c>
      <c r="Q539" t="s">
        <v>22</v>
      </c>
      <c r="R539" t="s">
        <v>21</v>
      </c>
      <c r="S539" t="s">
        <v>66</v>
      </c>
      <c r="T539" s="1"/>
    </row>
    <row r="540" spans="1:20" x14ac:dyDescent="0.25">
      <c r="A540" t="str">
        <f t="shared" si="24"/>
        <v>S2113950028800</v>
      </c>
      <c r="B540" t="s">
        <v>464</v>
      </c>
      <c r="C540" t="s">
        <v>466</v>
      </c>
      <c r="D540" t="s">
        <v>501</v>
      </c>
      <c r="E540" s="1">
        <v>0</v>
      </c>
      <c r="F540" s="1">
        <v>0</v>
      </c>
      <c r="G540" s="1">
        <v>0</v>
      </c>
      <c r="H540" s="1"/>
      <c r="J540" s="1">
        <f t="shared" si="25"/>
        <v>0</v>
      </c>
      <c r="K540" s="1">
        <f>IFERROR(VLOOKUP(A540,'Ending FY2016'!$A:$E,5,FALSE),"0")+H540</f>
        <v>0</v>
      </c>
      <c r="L540" s="1">
        <f t="shared" si="26"/>
        <v>0</v>
      </c>
      <c r="M540" t="s">
        <v>70</v>
      </c>
      <c r="N540" t="s">
        <v>296</v>
      </c>
      <c r="O540" t="s">
        <v>135</v>
      </c>
      <c r="P540" t="s">
        <v>41</v>
      </c>
      <c r="Q540" t="s">
        <v>22</v>
      </c>
      <c r="R540" t="s">
        <v>79</v>
      </c>
      <c r="S540" t="s">
        <v>66</v>
      </c>
      <c r="T540" s="1"/>
    </row>
    <row r="541" spans="1:20" x14ac:dyDescent="0.25">
      <c r="A541" t="str">
        <f t="shared" si="24"/>
        <v>S2113950028900</v>
      </c>
      <c r="B541" t="s">
        <v>464</v>
      </c>
      <c r="C541" t="s">
        <v>466</v>
      </c>
      <c r="D541" t="s">
        <v>502</v>
      </c>
      <c r="E541" s="1">
        <v>59120.93</v>
      </c>
      <c r="F541" s="1">
        <v>0</v>
      </c>
      <c r="G541" s="1">
        <v>0</v>
      </c>
      <c r="H541" s="1"/>
      <c r="J541" s="1">
        <f t="shared" si="25"/>
        <v>-59120.93</v>
      </c>
      <c r="K541" s="1">
        <f>IFERROR(VLOOKUP(A541,'Ending FY2016'!$A:$E,5,FALSE),"0")+H541</f>
        <v>-59132.740000000224</v>
      </c>
      <c r="L541" s="1">
        <f t="shared" si="26"/>
        <v>-59132.740000000224</v>
      </c>
      <c r="M541" t="s">
        <v>70</v>
      </c>
      <c r="N541" t="s">
        <v>250</v>
      </c>
      <c r="O541" t="s">
        <v>135</v>
      </c>
      <c r="P541" t="s">
        <v>41</v>
      </c>
      <c r="Q541" t="s">
        <v>22</v>
      </c>
      <c r="R541" t="s">
        <v>23</v>
      </c>
      <c r="S541" t="s">
        <v>66</v>
      </c>
      <c r="T541" s="1"/>
    </row>
    <row r="542" spans="1:20" x14ac:dyDescent="0.25">
      <c r="A542" t="str">
        <f t="shared" si="24"/>
        <v>S2113950029200</v>
      </c>
      <c r="B542" t="s">
        <v>464</v>
      </c>
      <c r="C542" t="s">
        <v>466</v>
      </c>
      <c r="D542" t="s">
        <v>237</v>
      </c>
      <c r="E542" s="1">
        <v>-22246116.25</v>
      </c>
      <c r="F542" s="1">
        <v>0</v>
      </c>
      <c r="G542" s="1">
        <v>0</v>
      </c>
      <c r="H542" s="1"/>
      <c r="J542" s="1">
        <f t="shared" si="25"/>
        <v>22246116.25</v>
      </c>
      <c r="K542" s="1">
        <f>IFERROR(VLOOKUP(A542,'Ending FY2016'!$A:$E,5,FALSE),"0")+H542</f>
        <v>22246125.07</v>
      </c>
      <c r="L542" s="1">
        <f t="shared" si="26"/>
        <v>22246116.25</v>
      </c>
      <c r="M542" t="s">
        <v>70</v>
      </c>
      <c r="N542" t="s">
        <v>503</v>
      </c>
      <c r="O542" t="s">
        <v>135</v>
      </c>
      <c r="P542" t="s">
        <v>41</v>
      </c>
      <c r="Q542" t="s">
        <v>22</v>
      </c>
      <c r="R542" t="s">
        <v>21</v>
      </c>
      <c r="S542" t="s">
        <v>79</v>
      </c>
      <c r="T542" s="1"/>
    </row>
    <row r="543" spans="1:20" x14ac:dyDescent="0.25">
      <c r="A543" t="str">
        <f t="shared" si="24"/>
        <v>S1003950034500</v>
      </c>
      <c r="B543" t="s">
        <v>15</v>
      </c>
      <c r="C543" t="s">
        <v>466</v>
      </c>
      <c r="D543" t="s">
        <v>504</v>
      </c>
      <c r="E543" s="1">
        <v>-10476.299999999999</v>
      </c>
      <c r="F543" s="1">
        <v>0</v>
      </c>
      <c r="G543" s="1">
        <v>0</v>
      </c>
      <c r="H543" s="1"/>
      <c r="J543" s="1">
        <f t="shared" si="25"/>
        <v>10476.299999999999</v>
      </c>
      <c r="K543" s="1">
        <f>IFERROR(VLOOKUP(A543,'Ending FY2016'!$A:$E,5,FALSE),"0")+H543</f>
        <v>10477</v>
      </c>
      <c r="L543" s="1">
        <f t="shared" si="26"/>
        <v>10476.299999999999</v>
      </c>
      <c r="M543" t="s">
        <v>36</v>
      </c>
      <c r="N543" t="s">
        <v>303</v>
      </c>
      <c r="O543" t="s">
        <v>20</v>
      </c>
      <c r="P543" t="s">
        <v>41</v>
      </c>
      <c r="Q543" t="s">
        <v>22</v>
      </c>
      <c r="R543" t="s">
        <v>23</v>
      </c>
      <c r="S543" t="s">
        <v>24</v>
      </c>
      <c r="T543" s="1"/>
    </row>
    <row r="544" spans="1:20" x14ac:dyDescent="0.25">
      <c r="A544" t="str">
        <f t="shared" si="24"/>
        <v>S1003950035100</v>
      </c>
      <c r="B544" t="s">
        <v>15</v>
      </c>
      <c r="C544" t="s">
        <v>466</v>
      </c>
      <c r="D544" t="s">
        <v>505</v>
      </c>
      <c r="E544" s="1">
        <v>-279735.36</v>
      </c>
      <c r="F544" s="1">
        <v>0</v>
      </c>
      <c r="G544" s="1">
        <v>0</v>
      </c>
      <c r="H544" s="1"/>
      <c r="J544" s="1">
        <f t="shared" si="25"/>
        <v>279735.36</v>
      </c>
      <c r="K544" s="1">
        <f>IFERROR(VLOOKUP(A544,'Ending FY2016'!$A:$E,5,FALSE),"0")+H544</f>
        <v>279740.89</v>
      </c>
      <c r="L544" s="1">
        <f t="shared" si="26"/>
        <v>279735.36</v>
      </c>
      <c r="M544" t="s">
        <v>36</v>
      </c>
      <c r="N544" t="s">
        <v>506</v>
      </c>
      <c r="O544" t="s">
        <v>20</v>
      </c>
      <c r="P544" t="s">
        <v>41</v>
      </c>
      <c r="Q544" t="s">
        <v>22</v>
      </c>
      <c r="R544" t="s">
        <v>23</v>
      </c>
      <c r="S544" t="s">
        <v>24</v>
      </c>
      <c r="T544" s="1"/>
    </row>
    <row r="545" spans="1:20" x14ac:dyDescent="0.25">
      <c r="A545" t="str">
        <f t="shared" si="24"/>
        <v>S2113950035300</v>
      </c>
      <c r="B545" t="s">
        <v>464</v>
      </c>
      <c r="C545" t="s">
        <v>466</v>
      </c>
      <c r="D545" t="s">
        <v>507</v>
      </c>
      <c r="E545" s="1">
        <v>-343829.04</v>
      </c>
      <c r="F545" s="1">
        <v>0</v>
      </c>
      <c r="G545" s="1">
        <v>0</v>
      </c>
      <c r="H545" s="1"/>
      <c r="J545" s="1">
        <f t="shared" si="25"/>
        <v>343829.04</v>
      </c>
      <c r="K545" s="1">
        <f>IFERROR(VLOOKUP(A545,'Ending FY2016'!$A:$E,5,FALSE),"0")+H545</f>
        <v>343830.68</v>
      </c>
      <c r="L545" s="1">
        <f t="shared" si="26"/>
        <v>343829.04</v>
      </c>
      <c r="M545" t="s">
        <v>36</v>
      </c>
      <c r="N545" t="s">
        <v>508</v>
      </c>
      <c r="O545" t="s">
        <v>135</v>
      </c>
      <c r="P545" t="s">
        <v>41</v>
      </c>
      <c r="Q545" t="s">
        <v>22</v>
      </c>
      <c r="R545" t="s">
        <v>23</v>
      </c>
      <c r="S545" t="s">
        <v>23</v>
      </c>
      <c r="T545" s="1"/>
    </row>
    <row r="546" spans="1:20" x14ac:dyDescent="0.25">
      <c r="A546" t="str">
        <f t="shared" si="24"/>
        <v>S2113950035400</v>
      </c>
      <c r="B546" t="s">
        <v>464</v>
      </c>
      <c r="C546" t="s">
        <v>466</v>
      </c>
      <c r="D546" t="s">
        <v>509</v>
      </c>
      <c r="E546" s="1">
        <v>74087.42</v>
      </c>
      <c r="F546" s="1">
        <v>0</v>
      </c>
      <c r="G546" s="1">
        <v>0</v>
      </c>
      <c r="H546" s="1"/>
      <c r="J546" s="1">
        <f t="shared" si="25"/>
        <v>-74087.42</v>
      </c>
      <c r="K546" s="1">
        <f>IFERROR(VLOOKUP(A546,'Ending FY2016'!$A:$E,5,FALSE),"0")+H546</f>
        <v>-74088.289999999994</v>
      </c>
      <c r="L546" s="1">
        <f t="shared" si="26"/>
        <v>-74087.42</v>
      </c>
      <c r="M546" t="s">
        <v>36</v>
      </c>
      <c r="N546" t="s">
        <v>510</v>
      </c>
      <c r="O546" t="s">
        <v>135</v>
      </c>
      <c r="P546" t="s">
        <v>41</v>
      </c>
      <c r="Q546" t="s">
        <v>22</v>
      </c>
      <c r="R546" t="s">
        <v>23</v>
      </c>
      <c r="S546" t="s">
        <v>79</v>
      </c>
      <c r="T546" s="1"/>
    </row>
    <row r="547" spans="1:20" x14ac:dyDescent="0.25">
      <c r="A547" t="str">
        <f t="shared" si="24"/>
        <v>S2113950035500</v>
      </c>
      <c r="B547" t="s">
        <v>464</v>
      </c>
      <c r="C547" t="s">
        <v>466</v>
      </c>
      <c r="D547" t="s">
        <v>511</v>
      </c>
      <c r="E547" s="1">
        <v>0</v>
      </c>
      <c r="F547" s="1">
        <v>0</v>
      </c>
      <c r="G547" s="1">
        <v>0</v>
      </c>
      <c r="H547" s="1"/>
      <c r="J547" s="1">
        <f t="shared" si="25"/>
        <v>0</v>
      </c>
      <c r="K547" s="1">
        <f>IFERROR(VLOOKUP(A547,'Ending FY2016'!$A:$E,5,FALSE),"0")+H547</f>
        <v>0</v>
      </c>
      <c r="L547" s="1">
        <f t="shared" si="26"/>
        <v>0</v>
      </c>
      <c r="M547" t="s">
        <v>36</v>
      </c>
      <c r="N547" t="s">
        <v>280</v>
      </c>
      <c r="O547" t="s">
        <v>135</v>
      </c>
      <c r="P547" t="s">
        <v>41</v>
      </c>
      <c r="Q547" t="s">
        <v>22</v>
      </c>
      <c r="R547" t="s">
        <v>23</v>
      </c>
      <c r="S547" t="s">
        <v>23</v>
      </c>
      <c r="T547" s="1"/>
    </row>
    <row r="548" spans="1:20" x14ac:dyDescent="0.25">
      <c r="A548" t="str">
        <f t="shared" si="24"/>
        <v>S2113950035600</v>
      </c>
      <c r="B548" t="s">
        <v>464</v>
      </c>
      <c r="C548" t="s">
        <v>466</v>
      </c>
      <c r="D548" t="s">
        <v>512</v>
      </c>
      <c r="E548" s="1">
        <v>0</v>
      </c>
      <c r="F548" s="1">
        <v>0</v>
      </c>
      <c r="G548" s="1">
        <v>0</v>
      </c>
      <c r="H548" s="1"/>
      <c r="J548" s="1">
        <f t="shared" si="25"/>
        <v>0</v>
      </c>
      <c r="K548" s="1">
        <f>IFERROR(VLOOKUP(A548,'Ending FY2016'!$A:$E,5,FALSE),"0")+H548</f>
        <v>0</v>
      </c>
      <c r="L548" s="1">
        <f t="shared" si="26"/>
        <v>0</v>
      </c>
      <c r="M548" t="s">
        <v>36</v>
      </c>
      <c r="N548" t="s">
        <v>513</v>
      </c>
      <c r="O548" t="s">
        <v>135</v>
      </c>
      <c r="P548" t="s">
        <v>41</v>
      </c>
      <c r="Q548" t="s">
        <v>22</v>
      </c>
      <c r="R548" t="s">
        <v>23</v>
      </c>
      <c r="S548" t="s">
        <v>66</v>
      </c>
      <c r="T548" s="1"/>
    </row>
    <row r="549" spans="1:20" x14ac:dyDescent="0.25">
      <c r="A549" t="str">
        <f t="shared" si="24"/>
        <v>S2113950035800</v>
      </c>
      <c r="B549" t="s">
        <v>464</v>
      </c>
      <c r="C549" t="s">
        <v>466</v>
      </c>
      <c r="D549" t="s">
        <v>514</v>
      </c>
      <c r="E549" s="1">
        <v>6917904.7599999998</v>
      </c>
      <c r="F549" s="1">
        <v>0</v>
      </c>
      <c r="G549" s="1">
        <v>0</v>
      </c>
      <c r="H549" s="1"/>
      <c r="J549" s="1">
        <f t="shared" si="25"/>
        <v>-6917904.7599999998</v>
      </c>
      <c r="K549" s="1">
        <f>IFERROR(VLOOKUP(A549,'Ending FY2016'!$A:$E,5,FALSE),"0")+H549</f>
        <v>-6917904.7599999998</v>
      </c>
      <c r="L549" s="1">
        <f t="shared" si="26"/>
        <v>-6917904.7599999998</v>
      </c>
      <c r="M549" t="s">
        <v>36</v>
      </c>
      <c r="N549" t="s">
        <v>515</v>
      </c>
      <c r="O549" t="s">
        <v>135</v>
      </c>
      <c r="P549" t="s">
        <v>41</v>
      </c>
      <c r="Q549" t="s">
        <v>22</v>
      </c>
      <c r="R549" t="s">
        <v>23</v>
      </c>
      <c r="S549" t="s">
        <v>79</v>
      </c>
      <c r="T549" s="1"/>
    </row>
    <row r="550" spans="1:20" x14ac:dyDescent="0.25">
      <c r="A550" t="str">
        <f t="shared" si="24"/>
        <v>S2113950035900</v>
      </c>
      <c r="B550" t="s">
        <v>464</v>
      </c>
      <c r="C550" t="s">
        <v>466</v>
      </c>
      <c r="D550" t="s">
        <v>516</v>
      </c>
      <c r="E550" s="1">
        <v>0</v>
      </c>
      <c r="F550" s="1">
        <v>0</v>
      </c>
      <c r="G550" s="1">
        <v>0</v>
      </c>
      <c r="H550" s="1"/>
      <c r="J550" s="1">
        <f t="shared" si="25"/>
        <v>0</v>
      </c>
      <c r="K550" s="1">
        <f>IFERROR(VLOOKUP(A550,'Ending FY2016'!$A:$E,5,FALSE),"0")+H550</f>
        <v>0</v>
      </c>
      <c r="L550" s="1">
        <f t="shared" si="26"/>
        <v>0</v>
      </c>
      <c r="M550" t="s">
        <v>36</v>
      </c>
      <c r="N550" t="s">
        <v>517</v>
      </c>
      <c r="O550" t="s">
        <v>135</v>
      </c>
      <c r="P550" t="s">
        <v>41</v>
      </c>
      <c r="Q550" t="s">
        <v>22</v>
      </c>
      <c r="R550" t="s">
        <v>23</v>
      </c>
      <c r="S550" t="s">
        <v>66</v>
      </c>
      <c r="T550" s="1"/>
    </row>
    <row r="551" spans="1:20" x14ac:dyDescent="0.25">
      <c r="A551" t="str">
        <f t="shared" si="24"/>
        <v>S2113950037100</v>
      </c>
      <c r="B551" t="s">
        <v>464</v>
      </c>
      <c r="C551" t="s">
        <v>466</v>
      </c>
      <c r="D551" t="s">
        <v>518</v>
      </c>
      <c r="E551" s="1">
        <v>-3.33</v>
      </c>
      <c r="F551" s="1">
        <v>0</v>
      </c>
      <c r="G551" s="1">
        <v>0</v>
      </c>
      <c r="H551" s="1"/>
      <c r="J551" s="1">
        <f t="shared" si="25"/>
        <v>3.33</v>
      </c>
      <c r="K551" s="1">
        <f>IFERROR(VLOOKUP(A551,'Ending FY2016'!$A:$E,5,FALSE),"0")+H551</f>
        <v>0</v>
      </c>
      <c r="L551" s="1">
        <f t="shared" si="26"/>
        <v>3.33</v>
      </c>
      <c r="M551" t="s">
        <v>36</v>
      </c>
      <c r="N551" t="s">
        <v>390</v>
      </c>
      <c r="O551" t="s">
        <v>135</v>
      </c>
      <c r="P551" t="s">
        <v>41</v>
      </c>
      <c r="Q551" t="s">
        <v>22</v>
      </c>
      <c r="R551" t="s">
        <v>23</v>
      </c>
      <c r="S551" t="s">
        <v>79</v>
      </c>
      <c r="T551" s="1"/>
    </row>
    <row r="552" spans="1:20" x14ac:dyDescent="0.25">
      <c r="A552" t="str">
        <f t="shared" si="24"/>
        <v>S2113950037200</v>
      </c>
      <c r="B552" t="s">
        <v>464</v>
      </c>
      <c r="C552" t="s">
        <v>466</v>
      </c>
      <c r="D552" t="s">
        <v>519</v>
      </c>
      <c r="E552" s="1">
        <v>1442576.74</v>
      </c>
      <c r="F552" s="1">
        <v>0</v>
      </c>
      <c r="G552" s="1">
        <v>0</v>
      </c>
      <c r="H552" s="1"/>
      <c r="J552" s="1">
        <f t="shared" si="25"/>
        <v>-1442576.74</v>
      </c>
      <c r="K552" s="1">
        <f>IFERROR(VLOOKUP(A552,'Ending FY2016'!$A:$E,5,FALSE),"0")+H552</f>
        <v>-1442584.0899999999</v>
      </c>
      <c r="L552" s="1">
        <f t="shared" si="26"/>
        <v>-1442576.74</v>
      </c>
      <c r="M552" t="s">
        <v>36</v>
      </c>
      <c r="N552" t="s">
        <v>470</v>
      </c>
      <c r="O552" t="s">
        <v>135</v>
      </c>
      <c r="P552" t="s">
        <v>41</v>
      </c>
      <c r="Q552" t="s">
        <v>22</v>
      </c>
      <c r="R552" t="s">
        <v>23</v>
      </c>
      <c r="S552" t="s">
        <v>79</v>
      </c>
      <c r="T552" s="1"/>
    </row>
    <row r="553" spans="1:20" x14ac:dyDescent="0.25">
      <c r="A553" t="str">
        <f t="shared" si="24"/>
        <v>S2113950037300</v>
      </c>
      <c r="B553" t="s">
        <v>464</v>
      </c>
      <c r="C553" t="s">
        <v>466</v>
      </c>
      <c r="D553" t="s">
        <v>520</v>
      </c>
      <c r="E553" s="1">
        <v>4673172.0199999996</v>
      </c>
      <c r="F553" s="1">
        <v>0</v>
      </c>
      <c r="G553" s="1">
        <v>0</v>
      </c>
      <c r="H553" s="1"/>
      <c r="J553" s="1">
        <f t="shared" si="25"/>
        <v>-4673172.0199999996</v>
      </c>
      <c r="K553" s="1">
        <f>IFERROR(VLOOKUP(A553,'Ending FY2016'!$A:$E,5,FALSE),"0")+H553</f>
        <v>-4673181.6499999985</v>
      </c>
      <c r="L553" s="1">
        <f t="shared" si="26"/>
        <v>-4673172.0199999996</v>
      </c>
      <c r="M553" t="s">
        <v>36</v>
      </c>
      <c r="N553" t="s">
        <v>471</v>
      </c>
      <c r="O553" t="s">
        <v>135</v>
      </c>
      <c r="P553" t="s">
        <v>41</v>
      </c>
      <c r="Q553" t="s">
        <v>22</v>
      </c>
      <c r="R553" t="s">
        <v>23</v>
      </c>
      <c r="S553" t="s">
        <v>79</v>
      </c>
      <c r="T553" s="1"/>
    </row>
    <row r="554" spans="1:20" x14ac:dyDescent="0.25">
      <c r="A554" t="str">
        <f t="shared" si="24"/>
        <v>S2113950037500</v>
      </c>
      <c r="B554" t="s">
        <v>464</v>
      </c>
      <c r="C554" t="s">
        <v>466</v>
      </c>
      <c r="D554" t="s">
        <v>521</v>
      </c>
      <c r="E554" s="1">
        <v>332512.03000000003</v>
      </c>
      <c r="F554" s="1">
        <v>0</v>
      </c>
      <c r="G554" s="1">
        <v>0</v>
      </c>
      <c r="H554" s="1"/>
      <c r="J554" s="1">
        <f t="shared" si="25"/>
        <v>-332512.03000000003</v>
      </c>
      <c r="K554" s="1">
        <f>IFERROR(VLOOKUP(A554,'Ending FY2016'!$A:$E,5,FALSE),"0")+H554</f>
        <v>-332518.71999999997</v>
      </c>
      <c r="L554" s="1">
        <f t="shared" si="26"/>
        <v>-332512.03000000003</v>
      </c>
      <c r="M554" t="s">
        <v>36</v>
      </c>
      <c r="N554" t="s">
        <v>492</v>
      </c>
      <c r="O554" t="s">
        <v>135</v>
      </c>
      <c r="P554" t="s">
        <v>41</v>
      </c>
      <c r="Q554" t="s">
        <v>22</v>
      </c>
      <c r="R554" t="s">
        <v>23</v>
      </c>
      <c r="S554" t="s">
        <v>79</v>
      </c>
      <c r="T554" s="1"/>
    </row>
    <row r="555" spans="1:20" x14ac:dyDescent="0.25">
      <c r="A555" t="str">
        <f t="shared" si="24"/>
        <v>S2113950037600</v>
      </c>
      <c r="B555" t="s">
        <v>464</v>
      </c>
      <c r="C555" t="s">
        <v>466</v>
      </c>
      <c r="D555" t="s">
        <v>137</v>
      </c>
      <c r="E555" s="1">
        <v>3965039.55</v>
      </c>
      <c r="F555" s="1">
        <v>0</v>
      </c>
      <c r="G555" s="1">
        <v>0</v>
      </c>
      <c r="H555" s="1"/>
      <c r="J555" s="1">
        <f t="shared" si="25"/>
        <v>-3965039.55</v>
      </c>
      <c r="K555" s="1">
        <f>IFERROR(VLOOKUP(A555,'Ending FY2016'!$A:$E,5,FALSE),"0")+H555</f>
        <v>-3965040.4000000004</v>
      </c>
      <c r="L555" s="1">
        <f t="shared" si="26"/>
        <v>-3965039.55</v>
      </c>
      <c r="M555" t="s">
        <v>36</v>
      </c>
      <c r="N555" t="s">
        <v>375</v>
      </c>
      <c r="O555" t="s">
        <v>135</v>
      </c>
      <c r="P555" t="s">
        <v>41</v>
      </c>
      <c r="Q555" t="s">
        <v>22</v>
      </c>
      <c r="R555" t="s">
        <v>23</v>
      </c>
      <c r="S555" t="s">
        <v>79</v>
      </c>
      <c r="T555" s="1"/>
    </row>
    <row r="556" spans="1:20" x14ac:dyDescent="0.25">
      <c r="A556" t="str">
        <f t="shared" si="24"/>
        <v>S2113950037700</v>
      </c>
      <c r="B556" t="s">
        <v>464</v>
      </c>
      <c r="C556" t="s">
        <v>466</v>
      </c>
      <c r="D556" t="s">
        <v>522</v>
      </c>
      <c r="E556" s="1">
        <v>-987098.45</v>
      </c>
      <c r="F556" s="1">
        <v>0</v>
      </c>
      <c r="G556" s="1">
        <v>0</v>
      </c>
      <c r="H556" s="1"/>
      <c r="J556" s="1">
        <f t="shared" si="25"/>
        <v>987098.45</v>
      </c>
      <c r="K556" s="1">
        <f>IFERROR(VLOOKUP(A556,'Ending FY2016'!$A:$E,5,FALSE),"0")+H556</f>
        <v>987098.31</v>
      </c>
      <c r="L556" s="1">
        <f t="shared" si="26"/>
        <v>987098.45</v>
      </c>
      <c r="M556" t="s">
        <v>36</v>
      </c>
      <c r="N556" t="s">
        <v>490</v>
      </c>
      <c r="O556" t="s">
        <v>135</v>
      </c>
      <c r="P556" t="s">
        <v>41</v>
      </c>
      <c r="Q556" t="s">
        <v>22</v>
      </c>
      <c r="R556" t="s">
        <v>23</v>
      </c>
      <c r="S556" t="s">
        <v>79</v>
      </c>
      <c r="T556" s="1"/>
    </row>
    <row r="557" spans="1:20" x14ac:dyDescent="0.25">
      <c r="A557" t="str">
        <f t="shared" si="24"/>
        <v>S2113950037800</v>
      </c>
      <c r="B557" t="s">
        <v>464</v>
      </c>
      <c r="C557" t="s">
        <v>466</v>
      </c>
      <c r="D557" t="s">
        <v>523</v>
      </c>
      <c r="E557" s="1">
        <v>3253844.83</v>
      </c>
      <c r="F557" s="1">
        <v>0</v>
      </c>
      <c r="G557" s="1">
        <v>0</v>
      </c>
      <c r="H557" s="1"/>
      <c r="J557" s="1">
        <f t="shared" si="25"/>
        <v>-3253844.83</v>
      </c>
      <c r="K557" s="1">
        <f>IFERROR(VLOOKUP(A557,'Ending FY2016'!$A:$E,5,FALSE),"0")+H557</f>
        <v>-3253845.3700000048</v>
      </c>
      <c r="L557" s="1">
        <f t="shared" si="26"/>
        <v>-3253844.83</v>
      </c>
      <c r="M557" t="s">
        <v>36</v>
      </c>
      <c r="N557" t="s">
        <v>524</v>
      </c>
      <c r="O557" t="s">
        <v>135</v>
      </c>
      <c r="P557" t="s">
        <v>41</v>
      </c>
      <c r="Q557" t="s">
        <v>22</v>
      </c>
      <c r="R557" t="s">
        <v>23</v>
      </c>
      <c r="S557" t="s">
        <v>66</v>
      </c>
      <c r="T557" s="1"/>
    </row>
    <row r="558" spans="1:20" x14ac:dyDescent="0.25">
      <c r="A558" t="str">
        <f t="shared" si="24"/>
        <v>S2113950038000</v>
      </c>
      <c r="B558" t="s">
        <v>464</v>
      </c>
      <c r="C558" t="s">
        <v>466</v>
      </c>
      <c r="D558" t="s">
        <v>460</v>
      </c>
      <c r="E558" s="1">
        <v>12887.36</v>
      </c>
      <c r="F558" s="1">
        <v>0</v>
      </c>
      <c r="G558" s="1">
        <v>0</v>
      </c>
      <c r="H558" s="1"/>
      <c r="J558" s="1">
        <f t="shared" si="25"/>
        <v>-12887.36</v>
      </c>
      <c r="K558" s="1">
        <f>IFERROR(VLOOKUP(A558,'Ending FY2016'!$A:$E,5,FALSE),"0")+H558</f>
        <v>-12887.359999999986</v>
      </c>
      <c r="L558" s="1">
        <f t="shared" si="26"/>
        <v>-12887.36</v>
      </c>
      <c r="M558" t="s">
        <v>36</v>
      </c>
      <c r="N558" t="s">
        <v>525</v>
      </c>
      <c r="O558" t="s">
        <v>135</v>
      </c>
      <c r="P558" t="s">
        <v>41</v>
      </c>
      <c r="Q558" t="s">
        <v>22</v>
      </c>
      <c r="R558" t="s">
        <v>23</v>
      </c>
      <c r="S558" t="s">
        <v>66</v>
      </c>
      <c r="T558" s="1"/>
    </row>
    <row r="559" spans="1:20" x14ac:dyDescent="0.25">
      <c r="A559" t="str">
        <f t="shared" si="24"/>
        <v>S2113950038100</v>
      </c>
      <c r="B559" t="s">
        <v>464</v>
      </c>
      <c r="C559" t="s">
        <v>466</v>
      </c>
      <c r="D559" t="s">
        <v>339</v>
      </c>
      <c r="E559" s="1">
        <v>-5.91</v>
      </c>
      <c r="F559" s="1">
        <v>0</v>
      </c>
      <c r="G559" s="1">
        <v>0</v>
      </c>
      <c r="H559" s="1"/>
      <c r="J559" s="1">
        <f t="shared" si="25"/>
        <v>5.91</v>
      </c>
      <c r="K559" s="1">
        <f>IFERROR(VLOOKUP(A559,'Ending FY2016'!$A:$E,5,FALSE),"0")+H559</f>
        <v>0</v>
      </c>
      <c r="L559" s="1">
        <f t="shared" si="26"/>
        <v>5.91</v>
      </c>
      <c r="M559" t="s">
        <v>36</v>
      </c>
      <c r="N559" t="s">
        <v>286</v>
      </c>
      <c r="O559" t="s">
        <v>135</v>
      </c>
      <c r="P559" t="s">
        <v>41</v>
      </c>
      <c r="Q559" t="s">
        <v>22</v>
      </c>
      <c r="R559" t="s">
        <v>23</v>
      </c>
      <c r="S559" t="s">
        <v>66</v>
      </c>
      <c r="T559" s="1"/>
    </row>
    <row r="560" spans="1:20" x14ac:dyDescent="0.25">
      <c r="A560" t="str">
        <f t="shared" si="24"/>
        <v>S2113950038200</v>
      </c>
      <c r="B560" t="s">
        <v>464</v>
      </c>
      <c r="C560" t="s">
        <v>466</v>
      </c>
      <c r="D560" t="s">
        <v>526</v>
      </c>
      <c r="E560" s="1">
        <v>6063777.9400000004</v>
      </c>
      <c r="F560" s="1">
        <v>0</v>
      </c>
      <c r="G560" s="1">
        <v>0</v>
      </c>
      <c r="H560" s="1"/>
      <c r="J560" s="1">
        <f t="shared" si="25"/>
        <v>-6063777.9400000004</v>
      </c>
      <c r="K560" s="1">
        <f>IFERROR(VLOOKUP(A560,'Ending FY2016'!$A:$E,5,FALSE),"0")+H560</f>
        <v>-6063785.549999997</v>
      </c>
      <c r="L560" s="1">
        <f t="shared" si="26"/>
        <v>-6063777.9400000004</v>
      </c>
      <c r="M560" t="s">
        <v>36</v>
      </c>
      <c r="N560" t="s">
        <v>398</v>
      </c>
      <c r="O560" t="s">
        <v>135</v>
      </c>
      <c r="P560" t="s">
        <v>41</v>
      </c>
      <c r="Q560" t="s">
        <v>22</v>
      </c>
      <c r="R560" t="s">
        <v>23</v>
      </c>
      <c r="S560" t="s">
        <v>66</v>
      </c>
      <c r="T560" s="1"/>
    </row>
    <row r="561" spans="1:20" x14ac:dyDescent="0.25">
      <c r="A561" t="str">
        <f t="shared" si="24"/>
        <v>S2113950038300</v>
      </c>
      <c r="B561" t="s">
        <v>464</v>
      </c>
      <c r="C561" t="s">
        <v>466</v>
      </c>
      <c r="D561" t="s">
        <v>527</v>
      </c>
      <c r="E561" s="1">
        <v>66035506.409999996</v>
      </c>
      <c r="F561" s="1">
        <v>0</v>
      </c>
      <c r="G561" s="1">
        <v>0</v>
      </c>
      <c r="H561" s="1"/>
      <c r="J561" s="1">
        <f t="shared" si="25"/>
        <v>-66035506.409999996</v>
      </c>
      <c r="K561" s="1">
        <f>IFERROR(VLOOKUP(A561,'Ending FY2016'!$A:$E,5,FALSE),"0")+H561</f>
        <v>-66035515.479999959</v>
      </c>
      <c r="L561" s="1">
        <f t="shared" si="26"/>
        <v>-66035506.409999996</v>
      </c>
      <c r="M561" t="s">
        <v>36</v>
      </c>
      <c r="N561" t="s">
        <v>272</v>
      </c>
      <c r="O561" t="s">
        <v>135</v>
      </c>
      <c r="P561" t="s">
        <v>41</v>
      </c>
      <c r="Q561" t="s">
        <v>22</v>
      </c>
      <c r="R561" t="s">
        <v>23</v>
      </c>
      <c r="S561" t="s">
        <v>66</v>
      </c>
      <c r="T561" s="1"/>
    </row>
    <row r="562" spans="1:20" x14ac:dyDescent="0.25">
      <c r="A562" t="str">
        <f t="shared" si="24"/>
        <v>S2113950038500</v>
      </c>
      <c r="B562" t="s">
        <v>464</v>
      </c>
      <c r="C562" t="s">
        <v>466</v>
      </c>
      <c r="D562" t="s">
        <v>465</v>
      </c>
      <c r="E562" s="1">
        <v>457103.38</v>
      </c>
      <c r="F562" s="1">
        <v>0</v>
      </c>
      <c r="G562" s="1">
        <v>0</v>
      </c>
      <c r="H562" s="1"/>
      <c r="J562" s="1">
        <f t="shared" si="25"/>
        <v>-457103.38</v>
      </c>
      <c r="K562" s="1">
        <f>IFERROR(VLOOKUP(A562,'Ending FY2016'!$A:$E,5,FALSE),"0")+H562</f>
        <v>-457112.48000000045</v>
      </c>
      <c r="L562" s="1">
        <f t="shared" si="26"/>
        <v>-457103.38</v>
      </c>
      <c r="M562" t="s">
        <v>36</v>
      </c>
      <c r="N562" t="s">
        <v>405</v>
      </c>
      <c r="O562" t="s">
        <v>135</v>
      </c>
      <c r="P562" t="s">
        <v>41</v>
      </c>
      <c r="Q562" t="s">
        <v>22</v>
      </c>
      <c r="R562" t="s">
        <v>23</v>
      </c>
      <c r="S562" t="s">
        <v>66</v>
      </c>
      <c r="T562" s="1"/>
    </row>
    <row r="563" spans="1:20" x14ac:dyDescent="0.25">
      <c r="A563" t="str">
        <f t="shared" si="24"/>
        <v>S2113950038700</v>
      </c>
      <c r="B563" t="s">
        <v>464</v>
      </c>
      <c r="C563" t="s">
        <v>466</v>
      </c>
      <c r="D563" t="s">
        <v>528</v>
      </c>
      <c r="E563" s="1">
        <v>33399.75</v>
      </c>
      <c r="F563" s="1">
        <v>0</v>
      </c>
      <c r="G563" s="1">
        <v>0</v>
      </c>
      <c r="H563" s="1"/>
      <c r="J563" s="1">
        <f t="shared" si="25"/>
        <v>-33399.75</v>
      </c>
      <c r="K563" s="1">
        <f>IFERROR(VLOOKUP(A563,'Ending FY2016'!$A:$E,5,FALSE),"0")+H563</f>
        <v>-33400.75</v>
      </c>
      <c r="L563" s="1">
        <f t="shared" si="26"/>
        <v>-33399.75</v>
      </c>
      <c r="M563" t="s">
        <v>36</v>
      </c>
      <c r="N563" t="s">
        <v>401</v>
      </c>
      <c r="O563" t="s">
        <v>135</v>
      </c>
      <c r="P563" t="s">
        <v>41</v>
      </c>
      <c r="Q563" t="s">
        <v>22</v>
      </c>
      <c r="R563" t="s">
        <v>23</v>
      </c>
      <c r="S563" t="s">
        <v>66</v>
      </c>
      <c r="T563" s="1"/>
    </row>
    <row r="564" spans="1:20" x14ac:dyDescent="0.25">
      <c r="A564" t="str">
        <f t="shared" si="24"/>
        <v>S2113950038900</v>
      </c>
      <c r="B564" t="s">
        <v>464</v>
      </c>
      <c r="C564" t="s">
        <v>466</v>
      </c>
      <c r="D564" t="s">
        <v>529</v>
      </c>
      <c r="E564" s="1">
        <v>655304.6</v>
      </c>
      <c r="F564" s="1">
        <v>0</v>
      </c>
      <c r="G564" s="1">
        <v>0</v>
      </c>
      <c r="H564" s="1"/>
      <c r="J564" s="1">
        <f t="shared" si="25"/>
        <v>-655304.6</v>
      </c>
      <c r="K564" s="1">
        <f>IFERROR(VLOOKUP(A564,'Ending FY2016'!$A:$E,5,FALSE),"0")+H564</f>
        <v>-655312.31000000006</v>
      </c>
      <c r="L564" s="1">
        <f t="shared" si="26"/>
        <v>-655304.6</v>
      </c>
      <c r="M564" t="s">
        <v>36</v>
      </c>
      <c r="N564" t="s">
        <v>530</v>
      </c>
      <c r="O564" t="s">
        <v>135</v>
      </c>
      <c r="P564" t="s">
        <v>41</v>
      </c>
      <c r="Q564" t="s">
        <v>22</v>
      </c>
      <c r="R564" t="s">
        <v>23</v>
      </c>
      <c r="S564" t="s">
        <v>66</v>
      </c>
      <c r="T564" s="1"/>
    </row>
    <row r="565" spans="1:20" x14ac:dyDescent="0.25">
      <c r="A565" t="str">
        <f t="shared" si="24"/>
        <v>S2113950039200</v>
      </c>
      <c r="B565" t="s">
        <v>464</v>
      </c>
      <c r="C565" t="s">
        <v>466</v>
      </c>
      <c r="D565" t="s">
        <v>531</v>
      </c>
      <c r="E565" s="1">
        <v>15511.32</v>
      </c>
      <c r="F565" s="1">
        <v>0</v>
      </c>
      <c r="G565" s="1">
        <v>0</v>
      </c>
      <c r="H565" s="1"/>
      <c r="J565" s="1">
        <f t="shared" si="25"/>
        <v>-15511.32</v>
      </c>
      <c r="K565" s="1">
        <f>IFERROR(VLOOKUP(A565,'Ending FY2016'!$A:$E,5,FALSE),"0")+H565</f>
        <v>-15521.230000019073</v>
      </c>
      <c r="L565" s="1">
        <f t="shared" si="26"/>
        <v>-15511.32</v>
      </c>
      <c r="M565" t="s">
        <v>36</v>
      </c>
      <c r="N565" t="s">
        <v>532</v>
      </c>
      <c r="O565" t="s">
        <v>135</v>
      </c>
      <c r="P565" t="s">
        <v>41</v>
      </c>
      <c r="Q565" t="s">
        <v>22</v>
      </c>
      <c r="R565" t="s">
        <v>23</v>
      </c>
      <c r="S565" t="s">
        <v>23</v>
      </c>
      <c r="T565" s="1"/>
    </row>
    <row r="566" spans="1:20" x14ac:dyDescent="0.25">
      <c r="A566" t="str">
        <f t="shared" si="24"/>
        <v>S2113950039500</v>
      </c>
      <c r="B566" t="s">
        <v>464</v>
      </c>
      <c r="C566" t="s">
        <v>466</v>
      </c>
      <c r="D566" t="s">
        <v>466</v>
      </c>
      <c r="E566" s="1">
        <v>0</v>
      </c>
      <c r="F566" s="1">
        <v>0</v>
      </c>
      <c r="G566" s="1">
        <v>0</v>
      </c>
      <c r="H566" s="1"/>
      <c r="J566" s="1">
        <f t="shared" si="25"/>
        <v>0</v>
      </c>
      <c r="K566" s="1">
        <f>IFERROR(VLOOKUP(A566,'Ending FY2016'!$A:$E,5,FALSE),"0")+H566</f>
        <v>0</v>
      </c>
      <c r="L566" s="1">
        <f t="shared" si="26"/>
        <v>0</v>
      </c>
      <c r="M566" t="s">
        <v>36</v>
      </c>
      <c r="N566" t="s">
        <v>398</v>
      </c>
      <c r="O566" t="s">
        <v>135</v>
      </c>
      <c r="P566" t="s">
        <v>41</v>
      </c>
      <c r="Q566" t="s">
        <v>22</v>
      </c>
      <c r="R566" t="s">
        <v>23</v>
      </c>
      <c r="S566" t="s">
        <v>66</v>
      </c>
      <c r="T566" s="1"/>
    </row>
    <row r="567" spans="1:20" x14ac:dyDescent="0.25">
      <c r="A567" t="str">
        <f t="shared" si="24"/>
        <v>S2113950042300</v>
      </c>
      <c r="B567" t="s">
        <v>464</v>
      </c>
      <c r="C567" t="s">
        <v>466</v>
      </c>
      <c r="D567" t="s">
        <v>533</v>
      </c>
      <c r="E567" s="1">
        <v>-423283.95</v>
      </c>
      <c r="F567" s="1">
        <v>0</v>
      </c>
      <c r="G567" s="1">
        <v>0</v>
      </c>
      <c r="H567" s="1"/>
      <c r="J567" s="1">
        <f t="shared" si="25"/>
        <v>423283.95</v>
      </c>
      <c r="K567" s="1">
        <f>IFERROR(VLOOKUP(A567,'Ending FY2016'!$A:$E,5,FALSE),"0")+H567</f>
        <v>423295.27999999997</v>
      </c>
      <c r="L567" s="1">
        <f t="shared" si="26"/>
        <v>423295.27999999997</v>
      </c>
      <c r="M567" t="s">
        <v>140</v>
      </c>
      <c r="N567" t="s">
        <v>315</v>
      </c>
      <c r="O567" t="s">
        <v>135</v>
      </c>
      <c r="P567" t="s">
        <v>41</v>
      </c>
      <c r="Q567" t="s">
        <v>22</v>
      </c>
      <c r="R567" t="s">
        <v>23</v>
      </c>
      <c r="S567" t="s">
        <v>24</v>
      </c>
      <c r="T567" s="1"/>
    </row>
    <row r="568" spans="1:20" x14ac:dyDescent="0.25">
      <c r="A568" t="str">
        <f t="shared" si="24"/>
        <v>S2113950046300</v>
      </c>
      <c r="B568" t="s">
        <v>464</v>
      </c>
      <c r="C568" t="s">
        <v>466</v>
      </c>
      <c r="D568" t="s">
        <v>534</v>
      </c>
      <c r="E568" s="1">
        <v>-227.38</v>
      </c>
      <c r="F568" s="1">
        <v>0</v>
      </c>
      <c r="G568" s="1">
        <v>0</v>
      </c>
      <c r="H568" s="1"/>
      <c r="J568" s="1">
        <f t="shared" si="25"/>
        <v>227.38</v>
      </c>
      <c r="K568" s="1">
        <f>IFERROR(VLOOKUP(A568,'Ending FY2016'!$A:$E,5,FALSE),"0")+H568</f>
        <v>219.02000000001863</v>
      </c>
      <c r="L568" s="1">
        <f t="shared" si="26"/>
        <v>227.38</v>
      </c>
      <c r="M568" t="s">
        <v>140</v>
      </c>
      <c r="N568" t="s">
        <v>338</v>
      </c>
      <c r="O568" t="s">
        <v>135</v>
      </c>
      <c r="P568" t="s">
        <v>41</v>
      </c>
      <c r="Q568" t="s">
        <v>22</v>
      </c>
      <c r="R568" t="s">
        <v>23</v>
      </c>
      <c r="S568" t="s">
        <v>23</v>
      </c>
      <c r="T568" s="1"/>
    </row>
    <row r="569" spans="1:20" x14ac:dyDescent="0.25">
      <c r="A569" t="str">
        <f t="shared" si="24"/>
        <v>S2113950046500</v>
      </c>
      <c r="B569" t="s">
        <v>464</v>
      </c>
      <c r="C569" t="s">
        <v>466</v>
      </c>
      <c r="D569" t="s">
        <v>535</v>
      </c>
      <c r="E569" s="1">
        <v>-891342.86</v>
      </c>
      <c r="F569" s="1">
        <v>0</v>
      </c>
      <c r="G569" s="1">
        <v>0</v>
      </c>
      <c r="H569" s="1"/>
      <c r="J569" s="1">
        <f t="shared" si="25"/>
        <v>891342.86</v>
      </c>
      <c r="K569" s="1">
        <f>IFERROR(VLOOKUP(A569,'Ending FY2016'!$A:$E,5,FALSE),"0")+H569</f>
        <v>891350.8599999994</v>
      </c>
      <c r="L569" s="1">
        <f t="shared" si="26"/>
        <v>891342.86</v>
      </c>
      <c r="M569" t="s">
        <v>140</v>
      </c>
      <c r="N569" t="s">
        <v>275</v>
      </c>
      <c r="O569" t="s">
        <v>135</v>
      </c>
      <c r="P569" t="s">
        <v>41</v>
      </c>
      <c r="Q569" t="s">
        <v>22</v>
      </c>
      <c r="R569" t="s">
        <v>23</v>
      </c>
      <c r="S569" t="s">
        <v>23</v>
      </c>
      <c r="T569" s="1"/>
    </row>
    <row r="570" spans="1:20" x14ac:dyDescent="0.25">
      <c r="A570" t="str">
        <f t="shared" si="24"/>
        <v>S2113950046600</v>
      </c>
      <c r="B570" t="s">
        <v>464</v>
      </c>
      <c r="C570" t="s">
        <v>466</v>
      </c>
      <c r="D570" t="s">
        <v>536</v>
      </c>
      <c r="E570" s="1">
        <v>16698066.779999999</v>
      </c>
      <c r="F570" s="1">
        <v>0</v>
      </c>
      <c r="G570" s="1">
        <v>0</v>
      </c>
      <c r="H570" s="1"/>
      <c r="J570" s="1">
        <f t="shared" si="25"/>
        <v>-16698066.779999999</v>
      </c>
      <c r="K570" s="1">
        <f>IFERROR(VLOOKUP(A570,'Ending FY2016'!$A:$E,5,FALSE),"0")+H570</f>
        <v>-16698074.160000002</v>
      </c>
      <c r="L570" s="1">
        <f t="shared" si="26"/>
        <v>-16698066.779999999</v>
      </c>
      <c r="M570" t="s">
        <v>140</v>
      </c>
      <c r="N570" t="s">
        <v>292</v>
      </c>
      <c r="O570" t="s">
        <v>135</v>
      </c>
      <c r="P570" t="s">
        <v>41</v>
      </c>
      <c r="Q570" t="s">
        <v>22</v>
      </c>
      <c r="R570" t="s">
        <v>23</v>
      </c>
      <c r="S570" t="s">
        <v>23</v>
      </c>
      <c r="T570" s="1"/>
    </row>
    <row r="571" spans="1:20" x14ac:dyDescent="0.25">
      <c r="A571" t="str">
        <f t="shared" si="24"/>
        <v>S2113950046700</v>
      </c>
      <c r="B571" t="s">
        <v>464</v>
      </c>
      <c r="C571" t="s">
        <v>466</v>
      </c>
      <c r="D571" t="s">
        <v>368</v>
      </c>
      <c r="E571" s="1">
        <v>4712050.1100000003</v>
      </c>
      <c r="F571" s="1">
        <v>0</v>
      </c>
      <c r="G571" s="1">
        <v>0</v>
      </c>
      <c r="H571" s="1"/>
      <c r="J571" s="1">
        <f t="shared" si="25"/>
        <v>-4712050.1100000003</v>
      </c>
      <c r="K571" s="1">
        <f>IFERROR(VLOOKUP(A571,'Ending FY2016'!$A:$E,5,FALSE),"0")+H571</f>
        <v>-4712054.1400000006</v>
      </c>
      <c r="L571" s="1">
        <f t="shared" si="26"/>
        <v>-4712050.1100000003</v>
      </c>
      <c r="M571" t="s">
        <v>140</v>
      </c>
      <c r="N571" t="s">
        <v>278</v>
      </c>
      <c r="O571" t="s">
        <v>135</v>
      </c>
      <c r="P571" t="s">
        <v>41</v>
      </c>
      <c r="Q571" t="s">
        <v>22</v>
      </c>
      <c r="R571" t="s">
        <v>23</v>
      </c>
      <c r="S571" t="s">
        <v>23</v>
      </c>
      <c r="T571" s="1"/>
    </row>
    <row r="572" spans="1:20" x14ac:dyDescent="0.25">
      <c r="A572" t="str">
        <f t="shared" si="24"/>
        <v>S2113950046900</v>
      </c>
      <c r="B572" t="s">
        <v>464</v>
      </c>
      <c r="C572" t="s">
        <v>466</v>
      </c>
      <c r="D572" t="s">
        <v>537</v>
      </c>
      <c r="E572" s="1">
        <v>-7811835.0999999996</v>
      </c>
      <c r="F572" s="1">
        <v>0</v>
      </c>
      <c r="G572" s="1">
        <v>0</v>
      </c>
      <c r="H572" s="1"/>
      <c r="J572" s="1">
        <f t="shared" si="25"/>
        <v>7811835.0999999996</v>
      </c>
      <c r="K572" s="1">
        <f>IFERROR(VLOOKUP(A572,'Ending FY2016'!$A:$E,5,FALSE),"0")+H572</f>
        <v>7811841.1399999987</v>
      </c>
      <c r="L572" s="1">
        <f t="shared" si="26"/>
        <v>7811835.0999999996</v>
      </c>
      <c r="M572" t="s">
        <v>140</v>
      </c>
      <c r="N572" t="s">
        <v>538</v>
      </c>
      <c r="O572" t="s">
        <v>135</v>
      </c>
      <c r="P572" t="s">
        <v>41</v>
      </c>
      <c r="Q572" t="s">
        <v>22</v>
      </c>
      <c r="R572" t="s">
        <v>23</v>
      </c>
      <c r="S572" t="s">
        <v>24</v>
      </c>
      <c r="T572" s="1"/>
    </row>
    <row r="573" spans="1:20" x14ac:dyDescent="0.25">
      <c r="A573" t="str">
        <f t="shared" si="24"/>
        <v>S2113950047100</v>
      </c>
      <c r="B573" t="s">
        <v>464</v>
      </c>
      <c r="C573" t="s">
        <v>466</v>
      </c>
      <c r="D573" t="s">
        <v>539</v>
      </c>
      <c r="E573" s="1">
        <v>-36804.49</v>
      </c>
      <c r="F573" s="1">
        <v>0</v>
      </c>
      <c r="G573" s="1">
        <v>0</v>
      </c>
      <c r="H573" s="1"/>
      <c r="J573" s="1">
        <f t="shared" si="25"/>
        <v>36804.49</v>
      </c>
      <c r="K573" s="1">
        <f>IFERROR(VLOOKUP(A573,'Ending FY2016'!$A:$E,5,FALSE),"0")+H573</f>
        <v>66207.669999999925</v>
      </c>
      <c r="L573" s="1">
        <f t="shared" si="26"/>
        <v>66207.669999999925</v>
      </c>
      <c r="M573" t="s">
        <v>140</v>
      </c>
      <c r="N573" t="s">
        <v>375</v>
      </c>
      <c r="O573" t="s">
        <v>135</v>
      </c>
      <c r="P573" t="s">
        <v>41</v>
      </c>
      <c r="Q573" t="s">
        <v>22</v>
      </c>
      <c r="R573" t="s">
        <v>23</v>
      </c>
      <c r="S573" t="s">
        <v>79</v>
      </c>
      <c r="T573" s="1"/>
    </row>
    <row r="574" spans="1:20" x14ac:dyDescent="0.25">
      <c r="A574" t="str">
        <f t="shared" si="24"/>
        <v>S2113950048100</v>
      </c>
      <c r="B574" t="s">
        <v>464</v>
      </c>
      <c r="C574" t="s">
        <v>466</v>
      </c>
      <c r="D574" t="s">
        <v>370</v>
      </c>
      <c r="E574" s="1">
        <v>1080499.95</v>
      </c>
      <c r="F574" s="1">
        <v>0</v>
      </c>
      <c r="G574" s="1">
        <v>0</v>
      </c>
      <c r="H574" s="1"/>
      <c r="J574" s="1">
        <f t="shared" si="25"/>
        <v>-1080499.95</v>
      </c>
      <c r="K574" s="1">
        <f>IFERROR(VLOOKUP(A574,'Ending FY2016'!$A:$E,5,FALSE),"0")+H574</f>
        <v>-1026663.7499999981</v>
      </c>
      <c r="L574" s="1">
        <f t="shared" si="26"/>
        <v>-1026663.7499999981</v>
      </c>
      <c r="M574" t="s">
        <v>140</v>
      </c>
      <c r="N574" t="s">
        <v>524</v>
      </c>
      <c r="O574" t="s">
        <v>135</v>
      </c>
      <c r="P574" t="s">
        <v>41</v>
      </c>
      <c r="Q574" t="s">
        <v>22</v>
      </c>
      <c r="R574" t="s">
        <v>23</v>
      </c>
      <c r="S574" t="s">
        <v>66</v>
      </c>
      <c r="T574" s="1"/>
    </row>
    <row r="575" spans="1:20" x14ac:dyDescent="0.25">
      <c r="A575" t="str">
        <f t="shared" si="24"/>
        <v>S2113950048200</v>
      </c>
      <c r="B575" t="s">
        <v>464</v>
      </c>
      <c r="C575" t="s">
        <v>466</v>
      </c>
      <c r="D575" t="s">
        <v>372</v>
      </c>
      <c r="E575" s="1">
        <v>-101.81</v>
      </c>
      <c r="F575" s="1">
        <v>0</v>
      </c>
      <c r="G575" s="1">
        <v>0</v>
      </c>
      <c r="H575" s="1"/>
      <c r="J575" s="1">
        <f t="shared" si="25"/>
        <v>101.81</v>
      </c>
      <c r="K575" s="1">
        <f>IFERROR(VLOOKUP(A575,'Ending FY2016'!$A:$E,5,FALSE),"0")+H575</f>
        <v>101.80999999999995</v>
      </c>
      <c r="L575" s="1">
        <f t="shared" si="26"/>
        <v>101.81</v>
      </c>
      <c r="M575" t="s">
        <v>140</v>
      </c>
      <c r="N575" t="s">
        <v>540</v>
      </c>
      <c r="O575" t="s">
        <v>135</v>
      </c>
      <c r="P575" t="s">
        <v>41</v>
      </c>
      <c r="Q575" t="s">
        <v>22</v>
      </c>
      <c r="R575" t="s">
        <v>23</v>
      </c>
      <c r="S575" t="s">
        <v>66</v>
      </c>
      <c r="T575" s="1"/>
    </row>
    <row r="576" spans="1:20" x14ac:dyDescent="0.25">
      <c r="A576" t="str">
        <f t="shared" si="24"/>
        <v>S1003950052200</v>
      </c>
      <c r="B576" t="s">
        <v>15</v>
      </c>
      <c r="C576" t="s">
        <v>466</v>
      </c>
      <c r="D576" t="s">
        <v>541</v>
      </c>
      <c r="E576" s="1">
        <v>2.75</v>
      </c>
      <c r="F576" s="1">
        <v>0</v>
      </c>
      <c r="G576" s="1">
        <v>0</v>
      </c>
      <c r="H576" s="1"/>
      <c r="J576" s="1">
        <f t="shared" si="25"/>
        <v>-2.75</v>
      </c>
      <c r="K576" s="1">
        <f>IFERROR(VLOOKUP(A576,'Ending FY2016'!$A:$E,5,FALSE),"0")+H576</f>
        <v>-1.5</v>
      </c>
      <c r="L576" s="1">
        <f t="shared" si="26"/>
        <v>-2.75</v>
      </c>
      <c r="M576" t="s">
        <v>142</v>
      </c>
      <c r="N576" t="s">
        <v>317</v>
      </c>
      <c r="O576" t="s">
        <v>20</v>
      </c>
      <c r="P576" t="s">
        <v>41</v>
      </c>
      <c r="Q576" t="s">
        <v>22</v>
      </c>
      <c r="R576" t="s">
        <v>23</v>
      </c>
      <c r="S576" t="s">
        <v>24</v>
      </c>
      <c r="T576" s="1"/>
    </row>
    <row r="577" spans="1:20" x14ac:dyDescent="0.25">
      <c r="A577" t="str">
        <f t="shared" si="24"/>
        <v>S1003950052300</v>
      </c>
      <c r="B577" t="s">
        <v>15</v>
      </c>
      <c r="C577" t="s">
        <v>466</v>
      </c>
      <c r="D577" t="s">
        <v>542</v>
      </c>
      <c r="E577" s="1">
        <v>-145857.04999999999</v>
      </c>
      <c r="F577" s="1">
        <v>0</v>
      </c>
      <c r="G577" s="1">
        <v>0</v>
      </c>
      <c r="H577" s="1"/>
      <c r="J577" s="1">
        <f t="shared" si="25"/>
        <v>145857.04999999999</v>
      </c>
      <c r="K577" s="1">
        <f>IFERROR(VLOOKUP(A577,'Ending FY2016'!$A:$E,5,FALSE),"0")+H577</f>
        <v>145858</v>
      </c>
      <c r="L577" s="1">
        <f t="shared" si="26"/>
        <v>145857.04999999999</v>
      </c>
      <c r="M577" t="s">
        <v>142</v>
      </c>
      <c r="N577" t="s">
        <v>315</v>
      </c>
      <c r="O577" t="s">
        <v>20</v>
      </c>
      <c r="P577" t="s">
        <v>41</v>
      </c>
      <c r="Q577" t="s">
        <v>22</v>
      </c>
      <c r="R577" t="s">
        <v>23</v>
      </c>
      <c r="S577" t="s">
        <v>24</v>
      </c>
      <c r="T577" s="1"/>
    </row>
    <row r="578" spans="1:20" x14ac:dyDescent="0.25">
      <c r="A578" t="str">
        <f t="shared" si="24"/>
        <v>S1003950052400</v>
      </c>
      <c r="B578" t="s">
        <v>15</v>
      </c>
      <c r="C578" t="s">
        <v>466</v>
      </c>
      <c r="D578" t="s">
        <v>543</v>
      </c>
      <c r="E578" s="1">
        <v>287772.08</v>
      </c>
      <c r="F578" s="1">
        <v>0</v>
      </c>
      <c r="G578" s="1">
        <v>0</v>
      </c>
      <c r="H578" s="1"/>
      <c r="J578" s="1">
        <f t="shared" si="25"/>
        <v>-287772.08</v>
      </c>
      <c r="K578" s="1">
        <f>IFERROR(VLOOKUP(A578,'Ending FY2016'!$A:$E,5,FALSE),"0")+H578</f>
        <v>-287766.25</v>
      </c>
      <c r="L578" s="1">
        <f t="shared" si="26"/>
        <v>-287772.08</v>
      </c>
      <c r="M578" t="s">
        <v>142</v>
      </c>
      <c r="N578" t="s">
        <v>544</v>
      </c>
      <c r="O578" t="s">
        <v>20</v>
      </c>
      <c r="P578" t="s">
        <v>41</v>
      </c>
      <c r="Q578" t="s">
        <v>22</v>
      </c>
      <c r="R578" t="s">
        <v>23</v>
      </c>
      <c r="S578" t="s">
        <v>23</v>
      </c>
      <c r="T578" s="1"/>
    </row>
    <row r="579" spans="1:20" x14ac:dyDescent="0.25">
      <c r="A579" t="str">
        <f t="shared" si="24"/>
        <v>S1003950052500</v>
      </c>
      <c r="B579" t="s">
        <v>15</v>
      </c>
      <c r="C579" t="s">
        <v>466</v>
      </c>
      <c r="D579" t="s">
        <v>545</v>
      </c>
      <c r="E579" s="1">
        <v>-418406.12</v>
      </c>
      <c r="F579" s="1">
        <v>0</v>
      </c>
      <c r="G579" s="1">
        <v>0</v>
      </c>
      <c r="H579" s="1"/>
      <c r="J579" s="1">
        <f t="shared" si="25"/>
        <v>418406.12</v>
      </c>
      <c r="K579" s="1">
        <f>IFERROR(VLOOKUP(A579,'Ending FY2016'!$A:$E,5,FALSE),"0")+H579</f>
        <v>418410.93999999994</v>
      </c>
      <c r="L579" s="1">
        <f t="shared" si="26"/>
        <v>418406.12</v>
      </c>
      <c r="M579" t="s">
        <v>142</v>
      </c>
      <c r="N579" t="s">
        <v>306</v>
      </c>
      <c r="O579" t="s">
        <v>20</v>
      </c>
      <c r="P579" t="s">
        <v>41</v>
      </c>
      <c r="Q579" t="s">
        <v>22</v>
      </c>
      <c r="R579" t="s">
        <v>23</v>
      </c>
      <c r="S579" t="s">
        <v>24</v>
      </c>
      <c r="T579" s="1"/>
    </row>
    <row r="580" spans="1:20" x14ac:dyDescent="0.25">
      <c r="A580" t="str">
        <f t="shared" ref="A580:A643" si="27">B580&amp;C580&amp;D580</f>
        <v>S1003950052600</v>
      </c>
      <c r="B580" t="s">
        <v>15</v>
      </c>
      <c r="C580" t="s">
        <v>466</v>
      </c>
      <c r="D580" t="s">
        <v>546</v>
      </c>
      <c r="E580" s="1">
        <v>-65563.56</v>
      </c>
      <c r="F580" s="1">
        <v>0</v>
      </c>
      <c r="G580" s="1">
        <v>0</v>
      </c>
      <c r="H580" s="1"/>
      <c r="J580" s="1">
        <f t="shared" ref="J580:J643" si="28">-E580-F580+G580+H580</f>
        <v>65563.56</v>
      </c>
      <c r="K580" s="1">
        <f>IFERROR(VLOOKUP(A580,'Ending FY2016'!$A:$E,5,FALSE),"0")+H580</f>
        <v>65572.950000000012</v>
      </c>
      <c r="L580" s="1">
        <f t="shared" ref="L580:L643" si="29">IF(J580-K580&lt;-10,K580+I580,IF(J580-K580&gt;10,K580+I580,J580+I580))</f>
        <v>65563.56</v>
      </c>
      <c r="M580" t="s">
        <v>142</v>
      </c>
      <c r="N580" t="s">
        <v>304</v>
      </c>
      <c r="O580" t="s">
        <v>20</v>
      </c>
      <c r="P580" t="s">
        <v>41</v>
      </c>
      <c r="Q580" t="s">
        <v>22</v>
      </c>
      <c r="R580" t="s">
        <v>23</v>
      </c>
      <c r="S580" t="s">
        <v>24</v>
      </c>
      <c r="T580" s="1"/>
    </row>
    <row r="581" spans="1:20" x14ac:dyDescent="0.25">
      <c r="A581" t="str">
        <f t="shared" si="27"/>
        <v>S1003950052800</v>
      </c>
      <c r="B581" t="s">
        <v>15</v>
      </c>
      <c r="C581" t="s">
        <v>466</v>
      </c>
      <c r="D581" t="s">
        <v>547</v>
      </c>
      <c r="E581" s="1">
        <v>-23631.39</v>
      </c>
      <c r="F581" s="1">
        <v>0</v>
      </c>
      <c r="G581" s="1">
        <v>0</v>
      </c>
      <c r="H581" s="1"/>
      <c r="J581" s="1">
        <f t="shared" si="28"/>
        <v>23631.39</v>
      </c>
      <c r="K581" s="1">
        <f>IFERROR(VLOOKUP(A581,'Ending FY2016'!$A:$E,5,FALSE),"0")+H581</f>
        <v>23637.389999999898</v>
      </c>
      <c r="L581" s="1">
        <f t="shared" si="29"/>
        <v>23631.39</v>
      </c>
      <c r="M581" t="s">
        <v>142</v>
      </c>
      <c r="N581" t="s">
        <v>328</v>
      </c>
      <c r="O581" t="s">
        <v>20</v>
      </c>
      <c r="P581" t="s">
        <v>21</v>
      </c>
      <c r="Q581" t="s">
        <v>22</v>
      </c>
      <c r="R581" t="s">
        <v>23</v>
      </c>
      <c r="S581" t="s">
        <v>23</v>
      </c>
      <c r="T581" s="1"/>
    </row>
    <row r="582" spans="1:20" x14ac:dyDescent="0.25">
      <c r="A582" t="str">
        <f t="shared" si="27"/>
        <v>S1003950052900</v>
      </c>
      <c r="B582" t="s">
        <v>15</v>
      </c>
      <c r="C582" t="s">
        <v>466</v>
      </c>
      <c r="D582" t="s">
        <v>548</v>
      </c>
      <c r="E582" s="1">
        <v>-140020.67000000001</v>
      </c>
      <c r="F582" s="1">
        <v>0</v>
      </c>
      <c r="G582" s="1">
        <v>0</v>
      </c>
      <c r="H582" s="1"/>
      <c r="J582" s="1">
        <f t="shared" si="28"/>
        <v>140020.67000000001</v>
      </c>
      <c r="K582" s="1">
        <f>IFERROR(VLOOKUP(A582,'Ending FY2016'!$A:$E,5,FALSE),"0")+H582</f>
        <v>140022.22</v>
      </c>
      <c r="L582" s="1">
        <f t="shared" si="29"/>
        <v>140020.67000000001</v>
      </c>
      <c r="M582" t="s">
        <v>142</v>
      </c>
      <c r="N582" t="s">
        <v>549</v>
      </c>
      <c r="O582" t="s">
        <v>20</v>
      </c>
      <c r="P582" t="s">
        <v>41</v>
      </c>
      <c r="Q582" t="s">
        <v>22</v>
      </c>
      <c r="R582" t="s">
        <v>23</v>
      </c>
      <c r="S582" t="s">
        <v>24</v>
      </c>
      <c r="T582" s="1"/>
    </row>
    <row r="583" spans="1:20" x14ac:dyDescent="0.25">
      <c r="A583" t="str">
        <f t="shared" si="27"/>
        <v>S1003950053100</v>
      </c>
      <c r="B583" t="s">
        <v>15</v>
      </c>
      <c r="C583" t="s">
        <v>466</v>
      </c>
      <c r="D583" t="s">
        <v>141</v>
      </c>
      <c r="E583" s="1">
        <v>-187289.89</v>
      </c>
      <c r="F583" s="1">
        <v>0</v>
      </c>
      <c r="G583" s="1">
        <v>0</v>
      </c>
      <c r="H583" s="1"/>
      <c r="J583" s="1">
        <f t="shared" si="28"/>
        <v>187289.89</v>
      </c>
      <c r="K583" s="1">
        <f>IFERROR(VLOOKUP(A583,'Ending FY2016'!$A:$E,5,FALSE),"0")+H583</f>
        <v>187296.28000000003</v>
      </c>
      <c r="L583" s="1">
        <f t="shared" si="29"/>
        <v>187289.89</v>
      </c>
      <c r="M583" t="s">
        <v>142</v>
      </c>
      <c r="N583" t="s">
        <v>550</v>
      </c>
      <c r="O583" t="s">
        <v>20</v>
      </c>
      <c r="P583" t="s">
        <v>41</v>
      </c>
      <c r="Q583" t="s">
        <v>22</v>
      </c>
      <c r="R583" t="s">
        <v>79</v>
      </c>
      <c r="S583" t="s">
        <v>23</v>
      </c>
      <c r="T583" s="1"/>
    </row>
    <row r="584" spans="1:20" x14ac:dyDescent="0.25">
      <c r="A584" t="str">
        <f t="shared" si="27"/>
        <v>S1003950053400</v>
      </c>
      <c r="B584" t="s">
        <v>15</v>
      </c>
      <c r="C584" t="s">
        <v>466</v>
      </c>
      <c r="D584" t="s">
        <v>551</v>
      </c>
      <c r="E584" s="1">
        <v>25</v>
      </c>
      <c r="F584" s="1">
        <v>0</v>
      </c>
      <c r="G584" s="1">
        <v>0</v>
      </c>
      <c r="H584" s="1"/>
      <c r="J584" s="1">
        <f t="shared" si="28"/>
        <v>-25</v>
      </c>
      <c r="K584" s="1">
        <f>IFERROR(VLOOKUP(A584,'Ending FY2016'!$A:$E,5,FALSE),"0")+H584</f>
        <v>-25</v>
      </c>
      <c r="L584" s="1">
        <f t="shared" si="29"/>
        <v>-25</v>
      </c>
      <c r="M584" t="s">
        <v>142</v>
      </c>
      <c r="N584" t="s">
        <v>303</v>
      </c>
      <c r="O584" t="s">
        <v>20</v>
      </c>
      <c r="P584" t="s">
        <v>41</v>
      </c>
      <c r="Q584" t="s">
        <v>22</v>
      </c>
      <c r="R584" t="s">
        <v>21</v>
      </c>
      <c r="S584" t="s">
        <v>24</v>
      </c>
      <c r="T584" s="1"/>
    </row>
    <row r="585" spans="1:20" x14ac:dyDescent="0.25">
      <c r="A585" t="str">
        <f t="shared" si="27"/>
        <v>S1003950053500</v>
      </c>
      <c r="B585" t="s">
        <v>15</v>
      </c>
      <c r="C585" t="s">
        <v>466</v>
      </c>
      <c r="D585" t="s">
        <v>552</v>
      </c>
      <c r="E585" s="1">
        <v>-48253.07</v>
      </c>
      <c r="F585" s="1">
        <v>0</v>
      </c>
      <c r="G585" s="1">
        <v>0</v>
      </c>
      <c r="H585" s="1"/>
      <c r="J585" s="1">
        <f t="shared" si="28"/>
        <v>48253.07</v>
      </c>
      <c r="K585" s="1">
        <f>IFERROR(VLOOKUP(A585,'Ending FY2016'!$A:$E,5,FALSE),"0")+H585</f>
        <v>48253.09</v>
      </c>
      <c r="L585" s="1">
        <f t="shared" si="29"/>
        <v>48253.07</v>
      </c>
      <c r="M585" t="s">
        <v>142</v>
      </c>
      <c r="N585" t="s">
        <v>553</v>
      </c>
      <c r="O585" t="s">
        <v>20</v>
      </c>
      <c r="P585" t="s">
        <v>41</v>
      </c>
      <c r="Q585" t="s">
        <v>22</v>
      </c>
      <c r="R585" t="s">
        <v>23</v>
      </c>
      <c r="S585" t="s">
        <v>24</v>
      </c>
      <c r="T585" s="1"/>
    </row>
    <row r="586" spans="1:20" x14ac:dyDescent="0.25">
      <c r="A586" t="str">
        <f t="shared" si="27"/>
        <v>S1003950053600</v>
      </c>
      <c r="B586" t="s">
        <v>15</v>
      </c>
      <c r="C586" t="s">
        <v>466</v>
      </c>
      <c r="D586" t="s">
        <v>554</v>
      </c>
      <c r="E586" s="1">
        <v>3.5</v>
      </c>
      <c r="F586" s="1">
        <v>0</v>
      </c>
      <c r="G586" s="1">
        <v>0</v>
      </c>
      <c r="H586" s="1"/>
      <c r="J586" s="1">
        <f t="shared" si="28"/>
        <v>-3.5</v>
      </c>
      <c r="K586" s="1">
        <f>IFERROR(VLOOKUP(A586,'Ending FY2016'!$A:$E,5,FALSE),"0")+H586</f>
        <v>-2</v>
      </c>
      <c r="L586" s="1">
        <f t="shared" si="29"/>
        <v>-3.5</v>
      </c>
      <c r="M586" t="s">
        <v>142</v>
      </c>
      <c r="N586" t="s">
        <v>555</v>
      </c>
      <c r="O586" t="s">
        <v>20</v>
      </c>
      <c r="P586" t="s">
        <v>41</v>
      </c>
      <c r="Q586" t="s">
        <v>22</v>
      </c>
      <c r="R586" t="s">
        <v>23</v>
      </c>
      <c r="S586" t="s">
        <v>24</v>
      </c>
      <c r="T586" s="1"/>
    </row>
    <row r="587" spans="1:20" x14ac:dyDescent="0.25">
      <c r="A587" t="str">
        <f t="shared" si="27"/>
        <v>S1003950053700</v>
      </c>
      <c r="B587" t="s">
        <v>15</v>
      </c>
      <c r="C587" t="s">
        <v>466</v>
      </c>
      <c r="D587" t="s">
        <v>556</v>
      </c>
      <c r="E587" s="1">
        <v>0</v>
      </c>
      <c r="F587" s="1">
        <v>0</v>
      </c>
      <c r="G587" s="1">
        <v>0</v>
      </c>
      <c r="H587" s="1"/>
      <c r="J587" s="1">
        <f t="shared" si="28"/>
        <v>0</v>
      </c>
      <c r="K587" s="1">
        <f>IFERROR(VLOOKUP(A587,'Ending FY2016'!$A:$E,5,FALSE),"0")+H587</f>
        <v>0</v>
      </c>
      <c r="L587" s="1">
        <f t="shared" si="29"/>
        <v>0</v>
      </c>
      <c r="M587" t="s">
        <v>142</v>
      </c>
      <c r="N587" t="s">
        <v>557</v>
      </c>
      <c r="O587" t="s">
        <v>20</v>
      </c>
      <c r="P587" t="s">
        <v>41</v>
      </c>
      <c r="Q587" t="s">
        <v>22</v>
      </c>
      <c r="R587" t="s">
        <v>21</v>
      </c>
      <c r="S587" t="s">
        <v>24</v>
      </c>
      <c r="T587" s="1"/>
    </row>
    <row r="588" spans="1:20" x14ac:dyDescent="0.25">
      <c r="A588" t="str">
        <f t="shared" si="27"/>
        <v>S1003950053900</v>
      </c>
      <c r="B588" t="s">
        <v>15</v>
      </c>
      <c r="C588" t="s">
        <v>466</v>
      </c>
      <c r="D588" t="s">
        <v>558</v>
      </c>
      <c r="E588" s="1">
        <v>0</v>
      </c>
      <c r="F588" s="1">
        <v>0</v>
      </c>
      <c r="G588" s="1">
        <v>0</v>
      </c>
      <c r="H588" s="1"/>
      <c r="J588" s="1">
        <f t="shared" si="28"/>
        <v>0</v>
      </c>
      <c r="K588" s="1">
        <f>IFERROR(VLOOKUP(A588,'Ending FY2016'!$A:$E,5,FALSE),"0")+H588</f>
        <v>0</v>
      </c>
      <c r="L588" s="1">
        <f t="shared" si="29"/>
        <v>0</v>
      </c>
      <c r="M588" t="s">
        <v>142</v>
      </c>
      <c r="N588" t="s">
        <v>559</v>
      </c>
      <c r="O588" t="s">
        <v>20</v>
      </c>
      <c r="P588" t="s">
        <v>41</v>
      </c>
      <c r="Q588" t="s">
        <v>22</v>
      </c>
      <c r="R588" t="s">
        <v>23</v>
      </c>
      <c r="S588" t="s">
        <v>24</v>
      </c>
      <c r="T588" s="1"/>
    </row>
    <row r="589" spans="1:20" x14ac:dyDescent="0.25">
      <c r="A589" t="str">
        <f t="shared" si="27"/>
        <v>S1003950054000</v>
      </c>
      <c r="B589" t="s">
        <v>15</v>
      </c>
      <c r="C589" t="s">
        <v>466</v>
      </c>
      <c r="D589" t="s">
        <v>560</v>
      </c>
      <c r="E589" s="1">
        <v>0</v>
      </c>
      <c r="F589" s="1">
        <v>0</v>
      </c>
      <c r="G589" s="1">
        <v>0</v>
      </c>
      <c r="H589" s="1"/>
      <c r="J589" s="1">
        <f t="shared" si="28"/>
        <v>0</v>
      </c>
      <c r="K589" s="1">
        <f>IFERROR(VLOOKUP(A589,'Ending FY2016'!$A:$E,5,FALSE),"0")+H589</f>
        <v>0</v>
      </c>
      <c r="L589" s="1">
        <f t="shared" si="29"/>
        <v>0</v>
      </c>
      <c r="M589" t="s">
        <v>142</v>
      </c>
      <c r="N589" t="s">
        <v>561</v>
      </c>
      <c r="O589" t="s">
        <v>20</v>
      </c>
      <c r="P589" t="s">
        <v>41</v>
      </c>
      <c r="Q589" t="s">
        <v>22</v>
      </c>
      <c r="R589" t="s">
        <v>23</v>
      </c>
      <c r="S589" t="s">
        <v>24</v>
      </c>
      <c r="T589" s="1"/>
    </row>
    <row r="590" spans="1:20" x14ac:dyDescent="0.25">
      <c r="A590" t="str">
        <f t="shared" si="27"/>
        <v>S1003950054100</v>
      </c>
      <c r="B590" t="s">
        <v>15</v>
      </c>
      <c r="C590" t="s">
        <v>466</v>
      </c>
      <c r="D590" t="s">
        <v>562</v>
      </c>
      <c r="E590" s="1">
        <v>0</v>
      </c>
      <c r="F590" s="1">
        <v>0</v>
      </c>
      <c r="G590" s="1">
        <v>0</v>
      </c>
      <c r="H590" s="1"/>
      <c r="J590" s="1">
        <f t="shared" si="28"/>
        <v>0</v>
      </c>
      <c r="K590" s="1">
        <f>IFERROR(VLOOKUP(A590,'Ending FY2016'!$A:$E,5,FALSE),"0")+H590</f>
        <v>0</v>
      </c>
      <c r="L590" s="1">
        <f t="shared" si="29"/>
        <v>0</v>
      </c>
      <c r="M590" t="s">
        <v>142</v>
      </c>
      <c r="N590" t="s">
        <v>563</v>
      </c>
      <c r="O590" t="s">
        <v>20</v>
      </c>
      <c r="P590" t="s">
        <v>41</v>
      </c>
      <c r="Q590" t="s">
        <v>22</v>
      </c>
      <c r="R590" t="s">
        <v>23</v>
      </c>
      <c r="S590" t="s">
        <v>24</v>
      </c>
      <c r="T590" s="1"/>
    </row>
    <row r="591" spans="1:20" x14ac:dyDescent="0.25">
      <c r="A591" t="str">
        <f t="shared" si="27"/>
        <v>S1003950054200</v>
      </c>
      <c r="B591" t="s">
        <v>15</v>
      </c>
      <c r="C591" t="s">
        <v>466</v>
      </c>
      <c r="D591" t="s">
        <v>564</v>
      </c>
      <c r="E591" s="1">
        <v>0</v>
      </c>
      <c r="F591" s="1">
        <v>0</v>
      </c>
      <c r="G591" s="1">
        <v>0</v>
      </c>
      <c r="H591" s="1"/>
      <c r="J591" s="1">
        <f t="shared" si="28"/>
        <v>0</v>
      </c>
      <c r="K591" s="1">
        <f>IFERROR(VLOOKUP(A591,'Ending FY2016'!$A:$E,5,FALSE),"0")+H591</f>
        <v>0</v>
      </c>
      <c r="L591" s="1">
        <f t="shared" si="29"/>
        <v>0</v>
      </c>
      <c r="M591" t="s">
        <v>142</v>
      </c>
      <c r="N591" t="s">
        <v>330</v>
      </c>
      <c r="O591" t="s">
        <v>20</v>
      </c>
      <c r="P591" t="s">
        <v>41</v>
      </c>
      <c r="Q591" t="s">
        <v>22</v>
      </c>
      <c r="R591" t="s">
        <v>23</v>
      </c>
      <c r="S591" t="s">
        <v>24</v>
      </c>
      <c r="T591" s="1"/>
    </row>
    <row r="592" spans="1:20" x14ac:dyDescent="0.25">
      <c r="A592" t="str">
        <f t="shared" si="27"/>
        <v>S1003950054300</v>
      </c>
      <c r="B592" t="s">
        <v>15</v>
      </c>
      <c r="C592" t="s">
        <v>466</v>
      </c>
      <c r="D592" t="s">
        <v>565</v>
      </c>
      <c r="E592" s="1">
        <v>0</v>
      </c>
      <c r="F592" s="1">
        <v>0</v>
      </c>
      <c r="G592" s="1">
        <v>0</v>
      </c>
      <c r="H592" s="1"/>
      <c r="J592" s="1">
        <f t="shared" si="28"/>
        <v>0</v>
      </c>
      <c r="K592" s="1">
        <f>IFERROR(VLOOKUP(A592,'Ending FY2016'!$A:$E,5,FALSE),"0")+H592</f>
        <v>0</v>
      </c>
      <c r="L592" s="1">
        <f t="shared" si="29"/>
        <v>0</v>
      </c>
      <c r="M592" t="s">
        <v>142</v>
      </c>
      <c r="N592" t="s">
        <v>179</v>
      </c>
      <c r="O592" t="s">
        <v>20</v>
      </c>
      <c r="P592" t="s">
        <v>41</v>
      </c>
      <c r="Q592" t="s">
        <v>22</v>
      </c>
      <c r="R592" t="s">
        <v>23</v>
      </c>
      <c r="S592" t="s">
        <v>24</v>
      </c>
      <c r="T592" s="1"/>
    </row>
    <row r="593" spans="1:20" x14ac:dyDescent="0.25">
      <c r="A593" t="str">
        <f t="shared" si="27"/>
        <v>S1003950054400</v>
      </c>
      <c r="B593" t="s">
        <v>15</v>
      </c>
      <c r="C593" t="s">
        <v>466</v>
      </c>
      <c r="D593" t="s">
        <v>566</v>
      </c>
      <c r="E593" s="1">
        <v>0</v>
      </c>
      <c r="F593" s="1">
        <v>0</v>
      </c>
      <c r="G593" s="1">
        <v>0</v>
      </c>
      <c r="H593" s="1"/>
      <c r="J593" s="1">
        <f t="shared" si="28"/>
        <v>0</v>
      </c>
      <c r="K593" s="1">
        <f>IFERROR(VLOOKUP(A593,'Ending FY2016'!$A:$E,5,FALSE),"0")+H593</f>
        <v>0</v>
      </c>
      <c r="L593" s="1">
        <f t="shared" si="29"/>
        <v>0</v>
      </c>
      <c r="M593" t="s">
        <v>142</v>
      </c>
      <c r="N593" t="s">
        <v>34</v>
      </c>
      <c r="O593" t="s">
        <v>20</v>
      </c>
      <c r="P593" t="s">
        <v>41</v>
      </c>
      <c r="Q593" t="s">
        <v>22</v>
      </c>
      <c r="R593" t="s">
        <v>23</v>
      </c>
      <c r="S593" t="s">
        <v>24</v>
      </c>
      <c r="T593" s="1"/>
    </row>
    <row r="594" spans="1:20" x14ac:dyDescent="0.25">
      <c r="A594" t="str">
        <f t="shared" si="27"/>
        <v>S1003950056600</v>
      </c>
      <c r="B594" t="s">
        <v>15</v>
      </c>
      <c r="C594" t="s">
        <v>466</v>
      </c>
      <c r="D594" t="s">
        <v>567</v>
      </c>
      <c r="E594" s="1">
        <v>-588227.1</v>
      </c>
      <c r="F594" s="1">
        <v>0</v>
      </c>
      <c r="G594" s="1">
        <v>0</v>
      </c>
      <c r="H594" s="1"/>
      <c r="J594" s="1">
        <f t="shared" si="28"/>
        <v>588227.1</v>
      </c>
      <c r="K594" s="1">
        <f>IFERROR(VLOOKUP(A594,'Ending FY2016'!$A:$E,5,FALSE),"0")+H594</f>
        <v>588235.06000000017</v>
      </c>
      <c r="L594" s="1">
        <f t="shared" si="29"/>
        <v>588227.1</v>
      </c>
      <c r="M594" t="s">
        <v>142</v>
      </c>
      <c r="N594" t="s">
        <v>301</v>
      </c>
      <c r="O594" t="s">
        <v>20</v>
      </c>
      <c r="P594" t="s">
        <v>41</v>
      </c>
      <c r="Q594" t="s">
        <v>22</v>
      </c>
      <c r="R594" t="s">
        <v>23</v>
      </c>
      <c r="S594" t="s">
        <v>24</v>
      </c>
      <c r="T594" s="1"/>
    </row>
    <row r="595" spans="1:20" x14ac:dyDescent="0.25">
      <c r="A595" t="str">
        <f t="shared" si="27"/>
        <v>S2113950057700</v>
      </c>
      <c r="B595" t="s">
        <v>464</v>
      </c>
      <c r="C595" t="s">
        <v>466</v>
      </c>
      <c r="D595" t="s">
        <v>568</v>
      </c>
      <c r="E595" s="1">
        <v>-23494</v>
      </c>
      <c r="F595" s="1">
        <v>0</v>
      </c>
      <c r="G595" s="1">
        <v>0</v>
      </c>
      <c r="H595" s="1"/>
      <c r="J595" s="1">
        <f t="shared" si="28"/>
        <v>23494</v>
      </c>
      <c r="K595" s="1">
        <f>IFERROR(VLOOKUP(A595,'Ending FY2016'!$A:$E,5,FALSE),"0")+H595</f>
        <v>23494</v>
      </c>
      <c r="L595" s="1">
        <f t="shared" si="29"/>
        <v>23494</v>
      </c>
      <c r="M595" t="s">
        <v>142</v>
      </c>
      <c r="N595" t="s">
        <v>488</v>
      </c>
      <c r="O595" t="s">
        <v>135</v>
      </c>
      <c r="P595" t="s">
        <v>41</v>
      </c>
      <c r="Q595" t="s">
        <v>22</v>
      </c>
      <c r="R595" t="s">
        <v>23</v>
      </c>
      <c r="S595" t="s">
        <v>79</v>
      </c>
      <c r="T595" s="1"/>
    </row>
    <row r="596" spans="1:20" x14ac:dyDescent="0.25">
      <c r="A596" t="str">
        <f t="shared" si="27"/>
        <v>S2113950058200</v>
      </c>
      <c r="B596" t="s">
        <v>464</v>
      </c>
      <c r="C596" t="s">
        <v>466</v>
      </c>
      <c r="D596" t="s">
        <v>397</v>
      </c>
      <c r="E596" s="1">
        <v>143172.59</v>
      </c>
      <c r="F596" s="1">
        <v>0</v>
      </c>
      <c r="G596" s="1">
        <v>0</v>
      </c>
      <c r="H596" s="1"/>
      <c r="J596" s="1">
        <f t="shared" si="28"/>
        <v>-143172.59</v>
      </c>
      <c r="K596" s="1">
        <f>IFERROR(VLOOKUP(A596,'Ending FY2016'!$A:$E,5,FALSE),"0")+H596</f>
        <v>-143177.43999999948</v>
      </c>
      <c r="L596" s="1">
        <f t="shared" si="29"/>
        <v>-143172.59</v>
      </c>
      <c r="M596" t="s">
        <v>142</v>
      </c>
      <c r="N596" t="s">
        <v>517</v>
      </c>
      <c r="O596" t="s">
        <v>135</v>
      </c>
      <c r="P596" t="s">
        <v>41</v>
      </c>
      <c r="Q596" t="s">
        <v>22</v>
      </c>
      <c r="R596" t="s">
        <v>23</v>
      </c>
      <c r="S596" t="s">
        <v>66</v>
      </c>
      <c r="T596" s="1"/>
    </row>
    <row r="597" spans="1:20" x14ac:dyDescent="0.25">
      <c r="A597" t="str">
        <f t="shared" si="27"/>
        <v>S2113950058300</v>
      </c>
      <c r="B597" t="s">
        <v>464</v>
      </c>
      <c r="C597" t="s">
        <v>466</v>
      </c>
      <c r="D597" t="s">
        <v>399</v>
      </c>
      <c r="E597" s="1">
        <v>240025.79</v>
      </c>
      <c r="F597" s="1">
        <v>0</v>
      </c>
      <c r="G597" s="1">
        <v>0</v>
      </c>
      <c r="H597" s="1"/>
      <c r="J597" s="1">
        <f t="shared" si="28"/>
        <v>-240025.79</v>
      </c>
      <c r="K597" s="1">
        <f>IFERROR(VLOOKUP(A597,'Ending FY2016'!$A:$E,5,FALSE),"0")+H597</f>
        <v>-240036.33000000007</v>
      </c>
      <c r="L597" s="1">
        <f t="shared" si="29"/>
        <v>-240036.33000000007</v>
      </c>
      <c r="M597" t="s">
        <v>142</v>
      </c>
      <c r="N597" t="s">
        <v>272</v>
      </c>
      <c r="O597" t="s">
        <v>135</v>
      </c>
      <c r="P597" t="s">
        <v>41</v>
      </c>
      <c r="Q597" t="s">
        <v>22</v>
      </c>
      <c r="R597" t="s">
        <v>23</v>
      </c>
      <c r="S597" t="s">
        <v>66</v>
      </c>
      <c r="T597" s="1"/>
    </row>
    <row r="598" spans="1:20" x14ac:dyDescent="0.25">
      <c r="A598" t="str">
        <f t="shared" si="27"/>
        <v>S2113950058400</v>
      </c>
      <c r="B598" t="s">
        <v>464</v>
      </c>
      <c r="C598" t="s">
        <v>466</v>
      </c>
      <c r="D598" t="s">
        <v>400</v>
      </c>
      <c r="E598" s="1">
        <v>19789.36</v>
      </c>
      <c r="F598" s="1">
        <v>0</v>
      </c>
      <c r="G598" s="1">
        <v>0</v>
      </c>
      <c r="H598" s="1"/>
      <c r="J598" s="1">
        <f t="shared" si="28"/>
        <v>-19789.36</v>
      </c>
      <c r="K598" s="1">
        <f>IFERROR(VLOOKUP(A598,'Ending FY2016'!$A:$E,5,FALSE),"0")+H598</f>
        <v>-19798.810000000522</v>
      </c>
      <c r="L598" s="1">
        <f t="shared" si="29"/>
        <v>-19789.36</v>
      </c>
      <c r="M598" t="s">
        <v>142</v>
      </c>
      <c r="N598" t="s">
        <v>401</v>
      </c>
      <c r="O598" t="s">
        <v>135</v>
      </c>
      <c r="P598" t="s">
        <v>41</v>
      </c>
      <c r="Q598" t="s">
        <v>22</v>
      </c>
      <c r="R598" t="s">
        <v>23</v>
      </c>
      <c r="S598" t="s">
        <v>66</v>
      </c>
      <c r="T598" s="1"/>
    </row>
    <row r="599" spans="1:20" x14ac:dyDescent="0.25">
      <c r="A599" t="str">
        <f t="shared" si="27"/>
        <v>S2113950090200</v>
      </c>
      <c r="B599" t="s">
        <v>464</v>
      </c>
      <c r="C599" t="s">
        <v>466</v>
      </c>
      <c r="D599" t="s">
        <v>130</v>
      </c>
      <c r="E599" s="1">
        <v>0</v>
      </c>
      <c r="F599" s="1">
        <v>0</v>
      </c>
      <c r="G599" s="1">
        <v>0</v>
      </c>
      <c r="H599" s="1"/>
      <c r="J599" s="1">
        <f t="shared" si="28"/>
        <v>0</v>
      </c>
      <c r="K599" s="1">
        <f>IFERROR(VLOOKUP(A599,'Ending FY2016'!$A:$E,5,FALSE),"0")+H599</f>
        <v>0</v>
      </c>
      <c r="L599" s="1">
        <f t="shared" si="29"/>
        <v>0</v>
      </c>
      <c r="M599" t="s">
        <v>24</v>
      </c>
      <c r="N599" t="s">
        <v>24</v>
      </c>
      <c r="O599" t="s">
        <v>107</v>
      </c>
      <c r="P599" t="s">
        <v>41</v>
      </c>
      <c r="Q599" t="s">
        <v>22</v>
      </c>
      <c r="R599" t="s">
        <v>23</v>
      </c>
      <c r="S599" t="s">
        <v>24</v>
      </c>
      <c r="T599" s="1"/>
    </row>
    <row r="600" spans="1:20" x14ac:dyDescent="0.25">
      <c r="A600" t="str">
        <f t="shared" si="27"/>
        <v>S2113950090500</v>
      </c>
      <c r="B600" t="s">
        <v>464</v>
      </c>
      <c r="C600" t="s">
        <v>466</v>
      </c>
      <c r="D600" t="s">
        <v>569</v>
      </c>
      <c r="E600" s="1">
        <v>0</v>
      </c>
      <c r="F600" s="1">
        <v>0</v>
      </c>
      <c r="G600" s="1">
        <v>0</v>
      </c>
      <c r="H600" s="1"/>
      <c r="J600" s="1">
        <f t="shared" si="28"/>
        <v>0</v>
      </c>
      <c r="K600" s="1">
        <f>IFERROR(VLOOKUP(A600,'Ending FY2016'!$A:$E,5,FALSE),"0")+H600</f>
        <v>0</v>
      </c>
      <c r="L600" s="1">
        <f t="shared" si="29"/>
        <v>0</v>
      </c>
      <c r="M600" t="s">
        <v>24</v>
      </c>
      <c r="N600" t="s">
        <v>24</v>
      </c>
      <c r="O600" t="s">
        <v>109</v>
      </c>
      <c r="P600" t="s">
        <v>41</v>
      </c>
      <c r="Q600" t="s">
        <v>22</v>
      </c>
      <c r="R600" t="s">
        <v>23</v>
      </c>
      <c r="S600" t="s">
        <v>24</v>
      </c>
      <c r="T600" s="1"/>
    </row>
    <row r="601" spans="1:20" x14ac:dyDescent="0.25">
      <c r="A601" t="str">
        <f t="shared" si="27"/>
        <v>S2113950090700</v>
      </c>
      <c r="B601" t="s">
        <v>464</v>
      </c>
      <c r="C601" t="s">
        <v>466</v>
      </c>
      <c r="D601" t="s">
        <v>437</v>
      </c>
      <c r="E601" s="1">
        <v>0</v>
      </c>
      <c r="F601" s="1">
        <v>0</v>
      </c>
      <c r="G601" s="1">
        <v>0</v>
      </c>
      <c r="H601" s="1"/>
      <c r="J601" s="1">
        <f t="shared" si="28"/>
        <v>0</v>
      </c>
      <c r="K601" s="1">
        <f>IFERROR(VLOOKUP(A601,'Ending FY2016'!$A:$E,5,FALSE),"0")+H601</f>
        <v>0</v>
      </c>
      <c r="L601" s="1">
        <f t="shared" si="29"/>
        <v>0</v>
      </c>
      <c r="M601" t="s">
        <v>24</v>
      </c>
      <c r="N601" t="s">
        <v>24</v>
      </c>
      <c r="O601" t="s">
        <v>109</v>
      </c>
      <c r="P601" t="s">
        <v>41</v>
      </c>
      <c r="Q601" t="s">
        <v>22</v>
      </c>
      <c r="R601" t="s">
        <v>23</v>
      </c>
      <c r="S601" t="s">
        <v>24</v>
      </c>
      <c r="T601" s="1"/>
    </row>
    <row r="602" spans="1:20" x14ac:dyDescent="0.25">
      <c r="A602" t="str">
        <f t="shared" si="27"/>
        <v>S2113950091100</v>
      </c>
      <c r="B602" t="s">
        <v>464</v>
      </c>
      <c r="C602" t="s">
        <v>466</v>
      </c>
      <c r="D602" t="s">
        <v>570</v>
      </c>
      <c r="E602" s="1">
        <v>0</v>
      </c>
      <c r="F602" s="1">
        <v>0</v>
      </c>
      <c r="G602" s="1">
        <v>0</v>
      </c>
      <c r="H602" s="1"/>
      <c r="J602" s="1">
        <f t="shared" si="28"/>
        <v>0</v>
      </c>
      <c r="K602" s="1">
        <f>IFERROR(VLOOKUP(A602,'Ending FY2016'!$A:$E,5,FALSE),"0")+H602</f>
        <v>0</v>
      </c>
      <c r="L602" s="1">
        <f t="shared" si="29"/>
        <v>0</v>
      </c>
      <c r="M602" t="s">
        <v>24</v>
      </c>
      <c r="N602" t="s">
        <v>24</v>
      </c>
      <c r="O602" t="s">
        <v>109</v>
      </c>
      <c r="P602" t="s">
        <v>41</v>
      </c>
      <c r="Q602" t="s">
        <v>22</v>
      </c>
      <c r="R602" t="s">
        <v>23</v>
      </c>
      <c r="S602" t="s">
        <v>24</v>
      </c>
      <c r="T602" s="1"/>
    </row>
    <row r="603" spans="1:20" x14ac:dyDescent="0.25">
      <c r="A603" t="str">
        <f t="shared" si="27"/>
        <v>S2113950091800</v>
      </c>
      <c r="B603" t="s">
        <v>464</v>
      </c>
      <c r="C603" t="s">
        <v>466</v>
      </c>
      <c r="D603" t="s">
        <v>571</v>
      </c>
      <c r="E603" s="1">
        <v>0</v>
      </c>
      <c r="F603" s="1">
        <v>0</v>
      </c>
      <c r="G603" s="1">
        <v>0</v>
      </c>
      <c r="H603" s="1"/>
      <c r="J603" s="1">
        <f t="shared" si="28"/>
        <v>0</v>
      </c>
      <c r="K603" s="1">
        <f>IFERROR(VLOOKUP(A603,'Ending FY2016'!$A:$E,5,FALSE),"0")+H603</f>
        <v>0</v>
      </c>
      <c r="L603" s="1">
        <f t="shared" si="29"/>
        <v>0</v>
      </c>
      <c r="M603" t="s">
        <v>24</v>
      </c>
      <c r="N603" t="s">
        <v>24</v>
      </c>
      <c r="O603" t="s">
        <v>109</v>
      </c>
      <c r="P603" t="s">
        <v>41</v>
      </c>
      <c r="Q603" t="s">
        <v>22</v>
      </c>
      <c r="R603" t="s">
        <v>23</v>
      </c>
      <c r="S603" t="s">
        <v>24</v>
      </c>
      <c r="T603" s="1"/>
    </row>
    <row r="604" spans="1:20" x14ac:dyDescent="0.25">
      <c r="A604" t="str">
        <f t="shared" si="27"/>
        <v>S2113950092000</v>
      </c>
      <c r="B604" t="s">
        <v>464</v>
      </c>
      <c r="C604" t="s">
        <v>466</v>
      </c>
      <c r="D604" t="s">
        <v>572</v>
      </c>
      <c r="E604" s="1">
        <v>0</v>
      </c>
      <c r="F604" s="1">
        <v>0</v>
      </c>
      <c r="G604" s="1">
        <v>0</v>
      </c>
      <c r="H604" s="1"/>
      <c r="J604" s="1">
        <f t="shared" si="28"/>
        <v>0</v>
      </c>
      <c r="K604" s="1">
        <f>IFERROR(VLOOKUP(A604,'Ending FY2016'!$A:$E,5,FALSE),"0")+H604</f>
        <v>0</v>
      </c>
      <c r="L604" s="1">
        <f t="shared" si="29"/>
        <v>0</v>
      </c>
      <c r="M604" t="s">
        <v>24</v>
      </c>
      <c r="N604" t="s">
        <v>24</v>
      </c>
      <c r="O604" t="s">
        <v>109</v>
      </c>
      <c r="P604" t="s">
        <v>41</v>
      </c>
      <c r="Q604" t="s">
        <v>22</v>
      </c>
      <c r="R604" t="s">
        <v>23</v>
      </c>
      <c r="S604" t="s">
        <v>24</v>
      </c>
      <c r="T604" s="1"/>
    </row>
    <row r="605" spans="1:20" x14ac:dyDescent="0.25">
      <c r="A605" t="str">
        <f t="shared" si="27"/>
        <v>S2113950093100</v>
      </c>
      <c r="B605" t="s">
        <v>464</v>
      </c>
      <c r="C605" t="s">
        <v>466</v>
      </c>
      <c r="D605" t="s">
        <v>573</v>
      </c>
      <c r="E605" s="1">
        <v>0</v>
      </c>
      <c r="F605" s="1">
        <v>0</v>
      </c>
      <c r="G605" s="1">
        <v>0</v>
      </c>
      <c r="H605" s="1"/>
      <c r="J605" s="1">
        <f t="shared" si="28"/>
        <v>0</v>
      </c>
      <c r="K605" s="1">
        <f>IFERROR(VLOOKUP(A605,'Ending FY2016'!$A:$E,5,FALSE),"0")+H605</f>
        <v>0</v>
      </c>
      <c r="L605" s="1">
        <f t="shared" si="29"/>
        <v>0</v>
      </c>
      <c r="M605" t="s">
        <v>24</v>
      </c>
      <c r="N605" t="s">
        <v>24</v>
      </c>
      <c r="O605" t="s">
        <v>109</v>
      </c>
      <c r="P605" t="s">
        <v>41</v>
      </c>
      <c r="Q605" t="s">
        <v>22</v>
      </c>
      <c r="R605" t="s">
        <v>23</v>
      </c>
      <c r="S605" t="s">
        <v>24</v>
      </c>
      <c r="T605" s="1"/>
    </row>
    <row r="606" spans="1:20" x14ac:dyDescent="0.25">
      <c r="A606" t="str">
        <f t="shared" si="27"/>
        <v>S2113950093200</v>
      </c>
      <c r="B606" t="s">
        <v>464</v>
      </c>
      <c r="C606" t="s">
        <v>466</v>
      </c>
      <c r="D606" t="s">
        <v>574</v>
      </c>
      <c r="E606" s="1">
        <v>0</v>
      </c>
      <c r="F606" s="1">
        <v>0</v>
      </c>
      <c r="G606" s="1">
        <v>0</v>
      </c>
      <c r="H606" s="1"/>
      <c r="J606" s="1">
        <f t="shared" si="28"/>
        <v>0</v>
      </c>
      <c r="K606" s="1">
        <f>IFERROR(VLOOKUP(A606,'Ending FY2016'!$A:$E,5,FALSE),"0")+H606</f>
        <v>0</v>
      </c>
      <c r="L606" s="1">
        <f t="shared" si="29"/>
        <v>0</v>
      </c>
      <c r="M606" t="s">
        <v>24</v>
      </c>
      <c r="N606" t="s">
        <v>24</v>
      </c>
      <c r="O606" t="s">
        <v>109</v>
      </c>
      <c r="P606" t="s">
        <v>41</v>
      </c>
      <c r="Q606" t="s">
        <v>22</v>
      </c>
      <c r="R606" t="s">
        <v>23</v>
      </c>
      <c r="S606" t="s">
        <v>24</v>
      </c>
      <c r="T606" s="1"/>
    </row>
    <row r="607" spans="1:20" x14ac:dyDescent="0.25">
      <c r="A607" t="str">
        <f t="shared" si="27"/>
        <v>S2113950093300</v>
      </c>
      <c r="B607" t="s">
        <v>464</v>
      </c>
      <c r="C607" t="s">
        <v>466</v>
      </c>
      <c r="D607" t="s">
        <v>575</v>
      </c>
      <c r="E607" s="1">
        <v>1166.5999999999999</v>
      </c>
      <c r="F607" s="1">
        <v>0</v>
      </c>
      <c r="G607" s="1">
        <v>0</v>
      </c>
      <c r="H607" s="1"/>
      <c r="J607" s="1">
        <f t="shared" si="28"/>
        <v>-1166.5999999999999</v>
      </c>
      <c r="K607" s="1">
        <f>IFERROR(VLOOKUP(A607,'Ending FY2016'!$A:$E,5,FALSE),"0")+H607</f>
        <v>-1166.5999999999999</v>
      </c>
      <c r="L607" s="1">
        <f t="shared" si="29"/>
        <v>-1166.5999999999999</v>
      </c>
      <c r="M607" t="s">
        <v>24</v>
      </c>
      <c r="N607" t="s">
        <v>24</v>
      </c>
      <c r="O607" t="s">
        <v>109</v>
      </c>
      <c r="P607" t="s">
        <v>41</v>
      </c>
      <c r="Q607" t="s">
        <v>22</v>
      </c>
      <c r="R607" t="s">
        <v>23</v>
      </c>
      <c r="S607" t="s">
        <v>24</v>
      </c>
      <c r="T607" s="1"/>
    </row>
    <row r="608" spans="1:20" x14ac:dyDescent="0.25">
      <c r="A608" t="str">
        <f t="shared" si="27"/>
        <v>S2113950093400</v>
      </c>
      <c r="B608" t="s">
        <v>464</v>
      </c>
      <c r="C608" t="s">
        <v>466</v>
      </c>
      <c r="D608" t="s">
        <v>576</v>
      </c>
      <c r="E608" s="1">
        <v>0</v>
      </c>
      <c r="F608" s="1">
        <v>0</v>
      </c>
      <c r="G608" s="1">
        <v>0</v>
      </c>
      <c r="H608" s="1"/>
      <c r="J608" s="1">
        <f t="shared" si="28"/>
        <v>0</v>
      </c>
      <c r="K608" s="1">
        <f>IFERROR(VLOOKUP(A608,'Ending FY2016'!$A:$E,5,FALSE),"0")+H608</f>
        <v>0</v>
      </c>
      <c r="L608" s="1">
        <f t="shared" si="29"/>
        <v>0</v>
      </c>
      <c r="M608" t="s">
        <v>24</v>
      </c>
      <c r="N608" t="s">
        <v>24</v>
      </c>
      <c r="O608" t="s">
        <v>109</v>
      </c>
      <c r="P608" t="s">
        <v>41</v>
      </c>
      <c r="Q608" t="s">
        <v>22</v>
      </c>
      <c r="R608" t="s">
        <v>23</v>
      </c>
      <c r="S608" t="s">
        <v>24</v>
      </c>
      <c r="T608" s="1"/>
    </row>
    <row r="609" spans="1:20" x14ac:dyDescent="0.25">
      <c r="A609" t="str">
        <f t="shared" si="27"/>
        <v>S2113950093500</v>
      </c>
      <c r="B609" t="s">
        <v>464</v>
      </c>
      <c r="C609" t="s">
        <v>466</v>
      </c>
      <c r="D609" t="s">
        <v>577</v>
      </c>
      <c r="E609" s="1">
        <v>0</v>
      </c>
      <c r="F609" s="1">
        <v>0</v>
      </c>
      <c r="G609" s="1">
        <v>0</v>
      </c>
      <c r="H609" s="1"/>
      <c r="J609" s="1">
        <f t="shared" si="28"/>
        <v>0</v>
      </c>
      <c r="K609" s="1">
        <f>IFERROR(VLOOKUP(A609,'Ending FY2016'!$A:$E,5,FALSE),"0")+H609</f>
        <v>0</v>
      </c>
      <c r="L609" s="1">
        <f t="shared" si="29"/>
        <v>0</v>
      </c>
      <c r="M609" t="s">
        <v>24</v>
      </c>
      <c r="N609" t="s">
        <v>24</v>
      </c>
      <c r="O609" t="s">
        <v>109</v>
      </c>
      <c r="P609" t="s">
        <v>41</v>
      </c>
      <c r="Q609" t="s">
        <v>22</v>
      </c>
      <c r="R609" t="s">
        <v>23</v>
      </c>
      <c r="S609" t="s">
        <v>24</v>
      </c>
      <c r="T609" s="1"/>
    </row>
    <row r="610" spans="1:20" x14ac:dyDescent="0.25">
      <c r="A610" t="str">
        <f t="shared" si="27"/>
        <v>S2113950093600</v>
      </c>
      <c r="B610" t="s">
        <v>464</v>
      </c>
      <c r="C610" t="s">
        <v>466</v>
      </c>
      <c r="D610" t="s">
        <v>578</v>
      </c>
      <c r="E610" s="1">
        <v>0</v>
      </c>
      <c r="F610" s="1">
        <v>0</v>
      </c>
      <c r="G610" s="1">
        <v>0</v>
      </c>
      <c r="H610" s="1"/>
      <c r="J610" s="1">
        <f t="shared" si="28"/>
        <v>0</v>
      </c>
      <c r="K610" s="1">
        <f>IFERROR(VLOOKUP(A610,'Ending FY2016'!$A:$E,5,FALSE),"0")+H610</f>
        <v>0</v>
      </c>
      <c r="L610" s="1">
        <f t="shared" si="29"/>
        <v>0</v>
      </c>
      <c r="M610" t="s">
        <v>24</v>
      </c>
      <c r="N610" t="s">
        <v>24</v>
      </c>
      <c r="O610" t="s">
        <v>109</v>
      </c>
      <c r="P610" t="s">
        <v>41</v>
      </c>
      <c r="Q610" t="s">
        <v>22</v>
      </c>
      <c r="R610" t="s">
        <v>23</v>
      </c>
      <c r="S610" t="s">
        <v>24</v>
      </c>
      <c r="T610" s="1"/>
    </row>
    <row r="611" spans="1:20" x14ac:dyDescent="0.25">
      <c r="A611" t="str">
        <f t="shared" si="27"/>
        <v>S2113950093700</v>
      </c>
      <c r="B611" t="s">
        <v>464</v>
      </c>
      <c r="C611" t="s">
        <v>466</v>
      </c>
      <c r="D611" t="s">
        <v>579</v>
      </c>
      <c r="E611" s="1">
        <v>0</v>
      </c>
      <c r="F611" s="1">
        <v>0</v>
      </c>
      <c r="G611" s="1">
        <v>0</v>
      </c>
      <c r="H611" s="1"/>
      <c r="J611" s="1">
        <f t="shared" si="28"/>
        <v>0</v>
      </c>
      <c r="K611" s="1">
        <f>IFERROR(VLOOKUP(A611,'Ending FY2016'!$A:$E,5,FALSE),"0")+H611</f>
        <v>0</v>
      </c>
      <c r="L611" s="1">
        <f t="shared" si="29"/>
        <v>0</v>
      </c>
      <c r="M611" t="s">
        <v>128</v>
      </c>
      <c r="N611">
        <v>0</v>
      </c>
      <c r="O611" t="s">
        <v>109</v>
      </c>
      <c r="P611" t="s">
        <v>41</v>
      </c>
      <c r="Q611" t="s">
        <v>22</v>
      </c>
      <c r="R611" t="s">
        <v>23</v>
      </c>
      <c r="S611" t="s">
        <v>128</v>
      </c>
      <c r="T611" s="1"/>
    </row>
    <row r="612" spans="1:20" x14ac:dyDescent="0.25">
      <c r="A612" t="str">
        <f t="shared" si="27"/>
        <v>S2113950093800</v>
      </c>
      <c r="B612" t="s">
        <v>464</v>
      </c>
      <c r="C612" t="s">
        <v>466</v>
      </c>
      <c r="D612" t="s">
        <v>175</v>
      </c>
      <c r="E612" s="1">
        <v>0</v>
      </c>
      <c r="F612" s="1">
        <v>0</v>
      </c>
      <c r="G612" s="1">
        <v>0</v>
      </c>
      <c r="H612" s="1"/>
      <c r="J612" s="1">
        <f t="shared" si="28"/>
        <v>0</v>
      </c>
      <c r="K612" s="1">
        <f>IFERROR(VLOOKUP(A612,'Ending FY2016'!$A:$E,5,FALSE),"0")+H612</f>
        <v>0</v>
      </c>
      <c r="L612" s="1">
        <f t="shared" si="29"/>
        <v>0</v>
      </c>
      <c r="M612" t="s">
        <v>24</v>
      </c>
      <c r="N612" t="s">
        <v>24</v>
      </c>
      <c r="O612" t="s">
        <v>109</v>
      </c>
      <c r="P612" t="s">
        <v>41</v>
      </c>
      <c r="Q612" t="s">
        <v>22</v>
      </c>
      <c r="R612" t="s">
        <v>23</v>
      </c>
      <c r="S612" t="s">
        <v>24</v>
      </c>
      <c r="T612" s="1"/>
    </row>
    <row r="613" spans="1:20" x14ac:dyDescent="0.25">
      <c r="A613" t="str">
        <f t="shared" si="27"/>
        <v>S2113950096000</v>
      </c>
      <c r="B613" t="s">
        <v>464</v>
      </c>
      <c r="C613" t="s">
        <v>466</v>
      </c>
      <c r="D613" t="s">
        <v>108</v>
      </c>
      <c r="E613" s="1">
        <v>0</v>
      </c>
      <c r="F613" s="1">
        <v>0</v>
      </c>
      <c r="G613" s="1">
        <v>0</v>
      </c>
      <c r="H613" s="1"/>
      <c r="J613" s="1">
        <f t="shared" si="28"/>
        <v>0</v>
      </c>
      <c r="K613" s="1">
        <f>IFERROR(VLOOKUP(A613,'Ending FY2016'!$A:$E,5,FALSE),"0")+H613</f>
        <v>0</v>
      </c>
      <c r="L613" s="1">
        <f t="shared" si="29"/>
        <v>0</v>
      </c>
      <c r="M613" t="s">
        <v>438</v>
      </c>
      <c r="N613" t="s">
        <v>580</v>
      </c>
      <c r="O613" t="s">
        <v>135</v>
      </c>
      <c r="P613" t="s">
        <v>41</v>
      </c>
      <c r="Q613" t="s">
        <v>22</v>
      </c>
      <c r="R613" t="s">
        <v>23</v>
      </c>
      <c r="S613" t="s">
        <v>24</v>
      </c>
      <c r="T613" s="1"/>
    </row>
    <row r="614" spans="1:20" x14ac:dyDescent="0.25">
      <c r="A614" t="str">
        <f t="shared" si="27"/>
        <v>S2113950096100</v>
      </c>
      <c r="B614" t="s">
        <v>464</v>
      </c>
      <c r="C614" t="s">
        <v>466</v>
      </c>
      <c r="D614" t="s">
        <v>110</v>
      </c>
      <c r="E614" s="1">
        <v>0.01</v>
      </c>
      <c r="F614" s="1">
        <v>0</v>
      </c>
      <c r="G614" s="1">
        <v>0</v>
      </c>
      <c r="H614" s="1"/>
      <c r="J614" s="1">
        <f t="shared" si="28"/>
        <v>-0.01</v>
      </c>
      <c r="K614" s="1">
        <f>IFERROR(VLOOKUP(A614,'Ending FY2016'!$A:$E,5,FALSE),"0")+H614</f>
        <v>0</v>
      </c>
      <c r="L614" s="1">
        <f t="shared" si="29"/>
        <v>-0.01</v>
      </c>
      <c r="M614" t="s">
        <v>438</v>
      </c>
      <c r="N614" t="s">
        <v>581</v>
      </c>
      <c r="O614" t="s">
        <v>135</v>
      </c>
      <c r="P614" t="s">
        <v>41</v>
      </c>
      <c r="Q614" t="s">
        <v>22</v>
      </c>
      <c r="R614" t="s">
        <v>23</v>
      </c>
      <c r="S614" t="s">
        <v>24</v>
      </c>
      <c r="T614" s="1"/>
    </row>
    <row r="615" spans="1:20" x14ac:dyDescent="0.25">
      <c r="A615" t="str">
        <f t="shared" si="27"/>
        <v>S2113950096300</v>
      </c>
      <c r="B615" t="s">
        <v>464</v>
      </c>
      <c r="C615" t="s">
        <v>466</v>
      </c>
      <c r="D615" t="s">
        <v>111</v>
      </c>
      <c r="E615" s="1">
        <v>0</v>
      </c>
      <c r="F615" s="1">
        <v>0</v>
      </c>
      <c r="G615" s="1">
        <v>0</v>
      </c>
      <c r="H615" s="1"/>
      <c r="J615" s="1">
        <f t="shared" si="28"/>
        <v>0</v>
      </c>
      <c r="K615" s="1">
        <f>IFERROR(VLOOKUP(A615,'Ending FY2016'!$A:$E,5,FALSE),"0")+H615</f>
        <v>0</v>
      </c>
      <c r="L615" s="1">
        <f t="shared" si="29"/>
        <v>0</v>
      </c>
      <c r="M615" t="s">
        <v>24</v>
      </c>
      <c r="N615" t="s">
        <v>24</v>
      </c>
      <c r="O615" t="s">
        <v>109</v>
      </c>
      <c r="P615" t="s">
        <v>41</v>
      </c>
      <c r="Q615" t="s">
        <v>22</v>
      </c>
      <c r="R615" t="s">
        <v>23</v>
      </c>
      <c r="S615" t="s">
        <v>24</v>
      </c>
      <c r="T615" s="1"/>
    </row>
    <row r="616" spans="1:20" x14ac:dyDescent="0.25">
      <c r="A616" t="str">
        <f t="shared" si="27"/>
        <v>S2113950096500</v>
      </c>
      <c r="B616" t="s">
        <v>464</v>
      </c>
      <c r="C616" t="s">
        <v>466</v>
      </c>
      <c r="D616" t="s">
        <v>112</v>
      </c>
      <c r="E616" s="1">
        <v>0</v>
      </c>
      <c r="F616" s="1">
        <v>0</v>
      </c>
      <c r="G616" s="1">
        <v>0</v>
      </c>
      <c r="H616" s="1"/>
      <c r="J616" s="1">
        <f t="shared" si="28"/>
        <v>0</v>
      </c>
      <c r="K616" s="1">
        <f>IFERROR(VLOOKUP(A616,'Ending FY2016'!$A:$E,5,FALSE),"0")+H616</f>
        <v>0</v>
      </c>
      <c r="L616" s="1">
        <f t="shared" si="29"/>
        <v>0</v>
      </c>
      <c r="M616" t="s">
        <v>24</v>
      </c>
      <c r="N616" t="s">
        <v>24</v>
      </c>
      <c r="O616" t="s">
        <v>109</v>
      </c>
      <c r="P616" t="s">
        <v>41</v>
      </c>
      <c r="Q616" t="s">
        <v>22</v>
      </c>
      <c r="R616" t="s">
        <v>23</v>
      </c>
      <c r="S616" t="s">
        <v>24</v>
      </c>
      <c r="T616" s="1"/>
    </row>
    <row r="617" spans="1:20" x14ac:dyDescent="0.25">
      <c r="A617" t="str">
        <f t="shared" si="27"/>
        <v>S2113950096700</v>
      </c>
      <c r="B617" t="s">
        <v>464</v>
      </c>
      <c r="C617" t="s">
        <v>466</v>
      </c>
      <c r="D617" t="s">
        <v>113</v>
      </c>
      <c r="E617" s="1">
        <v>0</v>
      </c>
      <c r="F617" s="1">
        <v>0</v>
      </c>
      <c r="G617" s="1">
        <v>0</v>
      </c>
      <c r="H617" s="1"/>
      <c r="J617" s="1">
        <f t="shared" si="28"/>
        <v>0</v>
      </c>
      <c r="K617" s="1">
        <f>IFERROR(VLOOKUP(A617,'Ending FY2016'!$A:$E,5,FALSE),"0")+H617</f>
        <v>0</v>
      </c>
      <c r="L617" s="1">
        <f t="shared" si="29"/>
        <v>0</v>
      </c>
      <c r="M617" t="s">
        <v>24</v>
      </c>
      <c r="N617" t="s">
        <v>24</v>
      </c>
      <c r="O617" t="s">
        <v>109</v>
      </c>
      <c r="P617" t="s">
        <v>41</v>
      </c>
      <c r="Q617" t="s">
        <v>22</v>
      </c>
      <c r="R617" t="s">
        <v>23</v>
      </c>
      <c r="S617" t="s">
        <v>24</v>
      </c>
      <c r="T617" s="1"/>
    </row>
    <row r="618" spans="1:20" x14ac:dyDescent="0.25">
      <c r="A618" t="str">
        <f t="shared" si="27"/>
        <v>S2113950096800</v>
      </c>
      <c r="B618" t="s">
        <v>464</v>
      </c>
      <c r="C618" t="s">
        <v>466</v>
      </c>
      <c r="D618" t="s">
        <v>582</v>
      </c>
      <c r="E618" s="1">
        <v>0</v>
      </c>
      <c r="F618" s="1">
        <v>2983799.52</v>
      </c>
      <c r="G618" s="1">
        <v>790352.4</v>
      </c>
      <c r="H618" s="1"/>
      <c r="J618" s="1">
        <f t="shared" si="28"/>
        <v>-2193447.12</v>
      </c>
      <c r="K618" s="1">
        <f>IFERROR(VLOOKUP(A618,'Ending FY2016'!$A:$E,5,FALSE),"0")+H618</f>
        <v>5.0000000046566129E-2</v>
      </c>
      <c r="L618" s="1">
        <f t="shared" si="29"/>
        <v>5.0000000046566129E-2</v>
      </c>
      <c r="M618" t="s">
        <v>24</v>
      </c>
      <c r="N618" t="s">
        <v>24</v>
      </c>
      <c r="O618" t="s">
        <v>109</v>
      </c>
      <c r="P618" t="s">
        <v>41</v>
      </c>
      <c r="Q618" t="s">
        <v>22</v>
      </c>
      <c r="R618" t="s">
        <v>23</v>
      </c>
      <c r="S618" t="s">
        <v>24</v>
      </c>
      <c r="T618" s="1"/>
    </row>
    <row r="619" spans="1:20" x14ac:dyDescent="0.25">
      <c r="A619" t="str">
        <f t="shared" si="27"/>
        <v>S2113950096900</v>
      </c>
      <c r="B619" t="s">
        <v>464</v>
      </c>
      <c r="C619" t="s">
        <v>466</v>
      </c>
      <c r="D619" t="s">
        <v>583</v>
      </c>
      <c r="E619" s="1">
        <v>0</v>
      </c>
      <c r="F619" s="1">
        <v>0</v>
      </c>
      <c r="G619" s="1">
        <v>0</v>
      </c>
      <c r="H619" s="1"/>
      <c r="J619" s="1">
        <f t="shared" si="28"/>
        <v>0</v>
      </c>
      <c r="K619" s="1">
        <f>IFERROR(VLOOKUP(A619,'Ending FY2016'!$A:$E,5,FALSE),"0")+H619</f>
        <v>0</v>
      </c>
      <c r="L619" s="1">
        <f t="shared" si="29"/>
        <v>0</v>
      </c>
      <c r="M619" t="s">
        <v>24</v>
      </c>
      <c r="N619" t="s">
        <v>24</v>
      </c>
      <c r="O619" t="s">
        <v>109</v>
      </c>
      <c r="P619" t="s">
        <v>41</v>
      </c>
      <c r="Q619" t="s">
        <v>22</v>
      </c>
      <c r="R619" t="s">
        <v>23</v>
      </c>
      <c r="S619" t="s">
        <v>24</v>
      </c>
      <c r="T619" s="1"/>
    </row>
    <row r="620" spans="1:20" x14ac:dyDescent="0.25">
      <c r="A620" t="str">
        <f t="shared" si="27"/>
        <v>S2113950097100</v>
      </c>
      <c r="B620" t="s">
        <v>464</v>
      </c>
      <c r="C620" t="s">
        <v>466</v>
      </c>
      <c r="D620" t="s">
        <v>120</v>
      </c>
      <c r="E620" s="1">
        <v>0</v>
      </c>
      <c r="F620" s="1">
        <v>0</v>
      </c>
      <c r="G620" s="1">
        <v>0</v>
      </c>
      <c r="H620" s="1"/>
      <c r="J620" s="1">
        <f t="shared" si="28"/>
        <v>0</v>
      </c>
      <c r="K620" s="1">
        <f>IFERROR(VLOOKUP(A620,'Ending FY2016'!$A:$E,5,FALSE),"0")+H620</f>
        <v>0</v>
      </c>
      <c r="L620" s="1">
        <f t="shared" si="29"/>
        <v>0</v>
      </c>
      <c r="M620" t="s">
        <v>24</v>
      </c>
      <c r="N620" t="s">
        <v>24</v>
      </c>
      <c r="O620" t="s">
        <v>109</v>
      </c>
      <c r="P620" t="s">
        <v>41</v>
      </c>
      <c r="Q620" t="s">
        <v>22</v>
      </c>
      <c r="R620" t="s">
        <v>23</v>
      </c>
      <c r="S620" t="s">
        <v>24</v>
      </c>
      <c r="T620" s="1"/>
    </row>
    <row r="621" spans="1:20" x14ac:dyDescent="0.25">
      <c r="A621" t="str">
        <f t="shared" si="27"/>
        <v>S1003950097101</v>
      </c>
      <c r="B621" t="s">
        <v>15</v>
      </c>
      <c r="C621" t="s">
        <v>466</v>
      </c>
      <c r="D621" t="s">
        <v>121</v>
      </c>
      <c r="E621" s="1">
        <v>0</v>
      </c>
      <c r="F621" s="1">
        <v>0</v>
      </c>
      <c r="G621" s="1">
        <v>0</v>
      </c>
      <c r="H621" s="1"/>
      <c r="J621" s="1">
        <f t="shared" si="28"/>
        <v>0</v>
      </c>
      <c r="K621" s="1">
        <f>IFERROR(VLOOKUP(A621,'Ending FY2016'!$A:$E,5,FALSE),"0")+H621</f>
        <v>0</v>
      </c>
      <c r="L621" s="1">
        <f t="shared" si="29"/>
        <v>0</v>
      </c>
      <c r="M621" t="s">
        <v>24</v>
      </c>
      <c r="N621" t="s">
        <v>24</v>
      </c>
      <c r="O621" t="s">
        <v>109</v>
      </c>
      <c r="P621" t="s">
        <v>41</v>
      </c>
      <c r="Q621" t="s">
        <v>22</v>
      </c>
      <c r="R621" t="s">
        <v>23</v>
      </c>
      <c r="S621" t="s">
        <v>24</v>
      </c>
      <c r="T621" s="1"/>
    </row>
    <row r="622" spans="1:20" x14ac:dyDescent="0.25">
      <c r="A622" t="str">
        <f t="shared" si="27"/>
        <v>S2113950098100</v>
      </c>
      <c r="B622" t="s">
        <v>464</v>
      </c>
      <c r="C622" t="s">
        <v>466</v>
      </c>
      <c r="D622" t="s">
        <v>584</v>
      </c>
      <c r="E622" s="1">
        <v>-0.01</v>
      </c>
      <c r="F622" s="1">
        <v>0</v>
      </c>
      <c r="G622" s="1">
        <v>0</v>
      </c>
      <c r="H622" s="1"/>
      <c r="J622" s="1">
        <f t="shared" si="28"/>
        <v>0.01</v>
      </c>
      <c r="K622" s="1">
        <f>IFERROR(VLOOKUP(A622,'Ending FY2016'!$A:$E,5,FALSE),"0")+H622</f>
        <v>0</v>
      </c>
      <c r="L622" s="1">
        <f t="shared" si="29"/>
        <v>0.01</v>
      </c>
      <c r="M622" t="s">
        <v>438</v>
      </c>
      <c r="N622" t="s">
        <v>585</v>
      </c>
      <c r="O622" t="s">
        <v>135</v>
      </c>
      <c r="P622" t="s">
        <v>41</v>
      </c>
      <c r="Q622" t="s">
        <v>22</v>
      </c>
      <c r="R622" t="s">
        <v>23</v>
      </c>
      <c r="S622" t="s">
        <v>66</v>
      </c>
      <c r="T622" s="1"/>
    </row>
    <row r="623" spans="1:20" x14ac:dyDescent="0.25">
      <c r="A623" t="str">
        <f t="shared" si="27"/>
        <v>S2113950099100</v>
      </c>
      <c r="B623" t="s">
        <v>464</v>
      </c>
      <c r="C623" t="s">
        <v>466</v>
      </c>
      <c r="D623" t="s">
        <v>124</v>
      </c>
      <c r="E623" s="1">
        <v>0</v>
      </c>
      <c r="F623" s="1">
        <v>0</v>
      </c>
      <c r="G623" s="1">
        <v>0</v>
      </c>
      <c r="H623" s="1"/>
      <c r="J623" s="1">
        <f t="shared" si="28"/>
        <v>0</v>
      </c>
      <c r="K623" s="1">
        <f>IFERROR(VLOOKUP(A623,'Ending FY2016'!$A:$E,5,FALSE),"0")+H623</f>
        <v>0</v>
      </c>
      <c r="L623" s="1">
        <f t="shared" si="29"/>
        <v>0</v>
      </c>
      <c r="M623" t="s">
        <v>24</v>
      </c>
      <c r="N623" t="s">
        <v>24</v>
      </c>
      <c r="O623" t="s">
        <v>109</v>
      </c>
      <c r="P623" t="s">
        <v>41</v>
      </c>
      <c r="Q623" t="s">
        <v>22</v>
      </c>
      <c r="R623" t="s">
        <v>23</v>
      </c>
      <c r="S623" t="s">
        <v>24</v>
      </c>
      <c r="T623" s="1"/>
    </row>
    <row r="624" spans="1:20" x14ac:dyDescent="0.25">
      <c r="A624" t="str">
        <f t="shared" si="27"/>
        <v>S2113950099300</v>
      </c>
      <c r="B624" t="s">
        <v>464</v>
      </c>
      <c r="C624" t="s">
        <v>466</v>
      </c>
      <c r="D624" t="s">
        <v>125</v>
      </c>
      <c r="E624" s="1">
        <v>0</v>
      </c>
      <c r="F624" s="1">
        <v>494.16</v>
      </c>
      <c r="G624" s="1">
        <v>494.16</v>
      </c>
      <c r="H624" s="1"/>
      <c r="J624" s="1">
        <f t="shared" si="28"/>
        <v>0</v>
      </c>
      <c r="K624" s="1">
        <f>IFERROR(VLOOKUP(A624,'Ending FY2016'!$A:$E,5,FALSE),"0")+H624</f>
        <v>0</v>
      </c>
      <c r="L624" s="1">
        <f t="shared" si="29"/>
        <v>0</v>
      </c>
      <c r="M624" t="s">
        <v>24</v>
      </c>
      <c r="N624" t="s">
        <v>24</v>
      </c>
      <c r="O624" t="s">
        <v>107</v>
      </c>
      <c r="P624" t="s">
        <v>41</v>
      </c>
      <c r="Q624" t="s">
        <v>22</v>
      </c>
      <c r="R624" t="s">
        <v>23</v>
      </c>
      <c r="S624" t="s">
        <v>24</v>
      </c>
      <c r="T624" s="1"/>
    </row>
    <row r="625" spans="1:20" x14ac:dyDescent="0.25">
      <c r="A625" t="str">
        <f t="shared" si="27"/>
        <v>S1003950099401</v>
      </c>
      <c r="B625" t="s">
        <v>15</v>
      </c>
      <c r="C625" t="s">
        <v>466</v>
      </c>
      <c r="D625" t="s">
        <v>459</v>
      </c>
      <c r="E625" s="1">
        <v>0</v>
      </c>
      <c r="F625" s="1">
        <v>0</v>
      </c>
      <c r="G625" s="1">
        <v>0</v>
      </c>
      <c r="H625" s="1"/>
      <c r="J625" s="1">
        <f t="shared" si="28"/>
        <v>0</v>
      </c>
      <c r="K625" s="1">
        <f>IFERROR(VLOOKUP(A625,'Ending FY2016'!$A:$E,5,FALSE),"0")+H625</f>
        <v>0</v>
      </c>
      <c r="L625" s="1">
        <f t="shared" si="29"/>
        <v>0</v>
      </c>
      <c r="M625" t="s">
        <v>24</v>
      </c>
      <c r="N625" t="s">
        <v>24</v>
      </c>
      <c r="O625" t="s">
        <v>109</v>
      </c>
      <c r="P625" t="s">
        <v>41</v>
      </c>
      <c r="Q625" t="s">
        <v>22</v>
      </c>
      <c r="R625" t="s">
        <v>23</v>
      </c>
      <c r="S625" t="s">
        <v>24</v>
      </c>
      <c r="T625" s="1"/>
    </row>
    <row r="626" spans="1:20" x14ac:dyDescent="0.25">
      <c r="A626" t="str">
        <f t="shared" si="27"/>
        <v>S2113950099401</v>
      </c>
      <c r="B626" t="s">
        <v>464</v>
      </c>
      <c r="C626" t="s">
        <v>466</v>
      </c>
      <c r="D626" t="s">
        <v>459</v>
      </c>
      <c r="E626" s="1">
        <v>0</v>
      </c>
      <c r="F626" s="1">
        <v>0</v>
      </c>
      <c r="G626" s="1">
        <v>0</v>
      </c>
      <c r="H626" s="1"/>
      <c r="J626" s="1">
        <f t="shared" si="28"/>
        <v>0</v>
      </c>
      <c r="K626" s="1">
        <f>IFERROR(VLOOKUP(A626,'Ending FY2016'!$A:$E,5,FALSE),"0")+H626</f>
        <v>0</v>
      </c>
      <c r="L626" s="1">
        <f t="shared" si="29"/>
        <v>0</v>
      </c>
      <c r="M626" t="s">
        <v>24</v>
      </c>
      <c r="N626" t="s">
        <v>24</v>
      </c>
      <c r="O626" t="s">
        <v>109</v>
      </c>
      <c r="P626" t="s">
        <v>41</v>
      </c>
      <c r="Q626" t="s">
        <v>22</v>
      </c>
      <c r="R626" t="s">
        <v>23</v>
      </c>
      <c r="S626" t="s">
        <v>24</v>
      </c>
      <c r="T626" s="1"/>
    </row>
    <row r="627" spans="1:20" x14ac:dyDescent="0.25">
      <c r="A627" t="str">
        <f t="shared" si="27"/>
        <v>S2723950099401</v>
      </c>
      <c r="B627" t="s">
        <v>118</v>
      </c>
      <c r="C627" t="s">
        <v>466</v>
      </c>
      <c r="D627" t="s">
        <v>459</v>
      </c>
      <c r="E627" s="1">
        <v>0</v>
      </c>
      <c r="F627" s="1">
        <v>0</v>
      </c>
      <c r="G627" s="1">
        <v>0</v>
      </c>
      <c r="H627" s="1"/>
      <c r="J627" s="1">
        <f t="shared" si="28"/>
        <v>0</v>
      </c>
      <c r="K627" s="1">
        <f>IFERROR(VLOOKUP(A627,'Ending FY2016'!$A:$E,5,FALSE),"0")+H627</f>
        <v>0</v>
      </c>
      <c r="L627" s="1">
        <f t="shared" si="29"/>
        <v>0</v>
      </c>
      <c r="M627" t="s">
        <v>24</v>
      </c>
      <c r="N627" t="s">
        <v>24</v>
      </c>
      <c r="O627" t="s">
        <v>109</v>
      </c>
      <c r="P627" t="s">
        <v>41</v>
      </c>
      <c r="Q627" t="s">
        <v>22</v>
      </c>
      <c r="R627" t="s">
        <v>23</v>
      </c>
      <c r="S627" t="s">
        <v>24</v>
      </c>
      <c r="T627" s="1"/>
    </row>
    <row r="628" spans="1:20" x14ac:dyDescent="0.25">
      <c r="A628" t="str">
        <f t="shared" si="27"/>
        <v>S2113950099800</v>
      </c>
      <c r="B628" t="s">
        <v>464</v>
      </c>
      <c r="C628" t="s">
        <v>466</v>
      </c>
      <c r="D628" t="s">
        <v>144</v>
      </c>
      <c r="E628" s="1">
        <v>0</v>
      </c>
      <c r="F628" s="1">
        <v>0</v>
      </c>
      <c r="G628" s="1">
        <v>0</v>
      </c>
      <c r="H628" s="1"/>
      <c r="J628" s="1">
        <f t="shared" si="28"/>
        <v>0</v>
      </c>
      <c r="K628" s="1">
        <f>IFERROR(VLOOKUP(A628,'Ending FY2016'!$A:$E,5,FALSE),"0")+H628</f>
        <v>0</v>
      </c>
      <c r="L628" s="1">
        <f t="shared" si="29"/>
        <v>0</v>
      </c>
      <c r="M628" t="s">
        <v>24</v>
      </c>
      <c r="N628" t="s">
        <v>24</v>
      </c>
      <c r="O628" t="s">
        <v>109</v>
      </c>
      <c r="P628" t="s">
        <v>41</v>
      </c>
      <c r="Q628" t="s">
        <v>22</v>
      </c>
      <c r="R628" t="s">
        <v>23</v>
      </c>
      <c r="S628" t="s">
        <v>24</v>
      </c>
      <c r="T628" s="1"/>
    </row>
    <row r="629" spans="1:20" x14ac:dyDescent="0.25">
      <c r="A629" t="str">
        <f t="shared" si="27"/>
        <v>S2113950099802</v>
      </c>
      <c r="B629" t="s">
        <v>464</v>
      </c>
      <c r="C629" t="s">
        <v>466</v>
      </c>
      <c r="D629" t="s">
        <v>213</v>
      </c>
      <c r="E629" s="1">
        <v>0</v>
      </c>
      <c r="F629" s="1">
        <v>0</v>
      </c>
      <c r="G629" s="1">
        <v>0</v>
      </c>
      <c r="H629" s="1"/>
      <c r="J629" s="1">
        <f t="shared" si="28"/>
        <v>0</v>
      </c>
      <c r="K629" s="1">
        <f>IFERROR(VLOOKUP(A629,'Ending FY2016'!$A:$E,5,FALSE),"0")+H629</f>
        <v>0</v>
      </c>
      <c r="L629" s="1">
        <f t="shared" si="29"/>
        <v>0</v>
      </c>
      <c r="M629" t="s">
        <v>24</v>
      </c>
      <c r="N629" t="s">
        <v>24</v>
      </c>
      <c r="O629" t="s">
        <v>109</v>
      </c>
      <c r="P629" t="s">
        <v>41</v>
      </c>
      <c r="Q629" t="s">
        <v>22</v>
      </c>
      <c r="R629" t="s">
        <v>23</v>
      </c>
      <c r="S629" t="s">
        <v>24</v>
      </c>
      <c r="T629" s="1"/>
    </row>
    <row r="630" spans="1:20" x14ac:dyDescent="0.25">
      <c r="A630" t="str">
        <f t="shared" si="27"/>
        <v>S1003950052100</v>
      </c>
      <c r="B630" t="s">
        <v>15</v>
      </c>
      <c r="C630" t="s">
        <v>466</v>
      </c>
      <c r="D630" t="s">
        <v>586</v>
      </c>
      <c r="E630" s="1">
        <v>0</v>
      </c>
      <c r="F630" s="1">
        <v>0</v>
      </c>
      <c r="G630" s="1">
        <v>0</v>
      </c>
      <c r="H630" s="1"/>
      <c r="J630" s="1">
        <f t="shared" si="28"/>
        <v>0</v>
      </c>
      <c r="K630" s="1">
        <f>IFERROR(VLOOKUP(A630,'Ending FY2016'!$A:$E,5,FALSE),"0")+H630</f>
        <v>0</v>
      </c>
      <c r="L630" s="1">
        <f t="shared" si="29"/>
        <v>0</v>
      </c>
      <c r="M630" t="s">
        <v>142</v>
      </c>
      <c r="N630" t="s">
        <v>587</v>
      </c>
      <c r="O630" t="s">
        <v>20</v>
      </c>
      <c r="P630" t="s">
        <v>41</v>
      </c>
      <c r="Q630" t="s">
        <v>22</v>
      </c>
      <c r="R630" t="s">
        <v>23</v>
      </c>
      <c r="S630" t="s">
        <v>24</v>
      </c>
      <c r="T630" s="1"/>
    </row>
    <row r="631" spans="1:20" x14ac:dyDescent="0.25">
      <c r="A631" t="str">
        <f t="shared" si="27"/>
        <v>S2113950093000</v>
      </c>
      <c r="B631" t="s">
        <v>464</v>
      </c>
      <c r="C631" t="s">
        <v>466</v>
      </c>
      <c r="D631" t="s">
        <v>588</v>
      </c>
      <c r="E631" s="1">
        <v>0</v>
      </c>
      <c r="F631" s="1">
        <v>0</v>
      </c>
      <c r="G631" s="1">
        <v>0</v>
      </c>
      <c r="H631" s="1"/>
      <c r="J631" s="1">
        <f t="shared" si="28"/>
        <v>0</v>
      </c>
      <c r="K631" s="1">
        <f>IFERROR(VLOOKUP(A631,'Ending FY2016'!$A:$E,5,FALSE),"0")+H631</f>
        <v>0</v>
      </c>
      <c r="L631" s="1">
        <f t="shared" si="29"/>
        <v>0</v>
      </c>
      <c r="M631" t="s">
        <v>24</v>
      </c>
      <c r="N631" t="s">
        <v>24</v>
      </c>
      <c r="O631" t="s">
        <v>109</v>
      </c>
      <c r="P631" t="s">
        <v>41</v>
      </c>
      <c r="Q631" t="s">
        <v>22</v>
      </c>
      <c r="R631" t="s">
        <v>23</v>
      </c>
      <c r="S631" t="s">
        <v>24</v>
      </c>
      <c r="T631" s="1"/>
    </row>
    <row r="632" spans="1:20" x14ac:dyDescent="0.25">
      <c r="A632" t="str">
        <f t="shared" si="27"/>
        <v>S1003950052700</v>
      </c>
      <c r="B632" t="s">
        <v>15</v>
      </c>
      <c r="C632" t="s">
        <v>466</v>
      </c>
      <c r="D632" t="s">
        <v>589</v>
      </c>
      <c r="E632" s="1">
        <v>0</v>
      </c>
      <c r="F632" s="1">
        <v>0</v>
      </c>
      <c r="G632" s="1">
        <v>0</v>
      </c>
      <c r="H632" s="1"/>
      <c r="J632" s="1">
        <f t="shared" si="28"/>
        <v>0</v>
      </c>
      <c r="K632" s="1">
        <f>IFERROR(VLOOKUP(A632,'Ending FY2016'!$A:$E,5,FALSE),"0")+H632</f>
        <v>0</v>
      </c>
      <c r="L632" s="1">
        <f t="shared" si="29"/>
        <v>0</v>
      </c>
      <c r="M632" t="s">
        <v>142</v>
      </c>
      <c r="N632" t="s">
        <v>308</v>
      </c>
      <c r="O632" t="s">
        <v>20</v>
      </c>
      <c r="P632" t="s">
        <v>41</v>
      </c>
      <c r="Q632" t="s">
        <v>22</v>
      </c>
      <c r="R632" t="s">
        <v>23</v>
      </c>
      <c r="S632" t="s">
        <v>23</v>
      </c>
      <c r="T632" s="1"/>
    </row>
    <row r="633" spans="1:20" x14ac:dyDescent="0.25">
      <c r="A633" t="str">
        <f t="shared" si="27"/>
        <v>S1004100013100</v>
      </c>
      <c r="B633" t="s">
        <v>15</v>
      </c>
      <c r="C633" t="s">
        <v>590</v>
      </c>
      <c r="D633" t="s">
        <v>27</v>
      </c>
      <c r="E633" s="1">
        <v>-6835011.8700000001</v>
      </c>
      <c r="F633" s="1">
        <v>0</v>
      </c>
      <c r="G633" s="1">
        <v>0</v>
      </c>
      <c r="H633" s="1"/>
      <c r="J633" s="1">
        <f t="shared" si="28"/>
        <v>6835011.8700000001</v>
      </c>
      <c r="K633" s="1">
        <f>IFERROR(VLOOKUP(A633,'Ending FY2016'!$A:$E,5,FALSE),"0")+H633</f>
        <v>6835010.0000000009</v>
      </c>
      <c r="L633" s="1">
        <f t="shared" si="29"/>
        <v>6835011.8700000001</v>
      </c>
      <c r="M633" t="s">
        <v>18</v>
      </c>
      <c r="N633" t="s">
        <v>591</v>
      </c>
      <c r="O633" t="s">
        <v>20</v>
      </c>
      <c r="P633" t="s">
        <v>21</v>
      </c>
      <c r="Q633" t="s">
        <v>22</v>
      </c>
      <c r="R633" t="s">
        <v>23</v>
      </c>
      <c r="S633" t="s">
        <v>23</v>
      </c>
      <c r="T633" s="1"/>
    </row>
    <row r="634" spans="1:20" x14ac:dyDescent="0.25">
      <c r="A634" t="str">
        <f t="shared" si="27"/>
        <v>S1004100012200</v>
      </c>
      <c r="B634" t="s">
        <v>15</v>
      </c>
      <c r="C634" t="s">
        <v>590</v>
      </c>
      <c r="D634" t="s">
        <v>53</v>
      </c>
      <c r="E634" s="1">
        <v>-165498.10999999999</v>
      </c>
      <c r="F634" s="1">
        <v>0</v>
      </c>
      <c r="G634" s="1">
        <v>0</v>
      </c>
      <c r="H634" s="1"/>
      <c r="J634" s="1">
        <f t="shared" si="28"/>
        <v>165498.10999999999</v>
      </c>
      <c r="K634" s="1">
        <f>IFERROR(VLOOKUP(A634,'Ending FY2016'!$A:$E,5,FALSE),"0")+H634</f>
        <v>165507.83000000007</v>
      </c>
      <c r="L634" s="1">
        <f t="shared" si="29"/>
        <v>165498.10999999999</v>
      </c>
      <c r="M634" t="s">
        <v>18</v>
      </c>
      <c r="N634" t="s">
        <v>358</v>
      </c>
      <c r="O634" t="s">
        <v>20</v>
      </c>
      <c r="P634" t="s">
        <v>21</v>
      </c>
      <c r="Q634" t="s">
        <v>22</v>
      </c>
      <c r="R634" t="s">
        <v>23</v>
      </c>
      <c r="S634" t="s">
        <v>23</v>
      </c>
      <c r="T634" s="1"/>
    </row>
    <row r="635" spans="1:20" x14ac:dyDescent="0.25">
      <c r="A635" t="str">
        <f t="shared" si="27"/>
        <v>S1004100013500</v>
      </c>
      <c r="B635" t="s">
        <v>15</v>
      </c>
      <c r="C635" t="s">
        <v>590</v>
      </c>
      <c r="D635" t="s">
        <v>31</v>
      </c>
      <c r="E635" s="1">
        <v>-2077439.15</v>
      </c>
      <c r="F635" s="1">
        <v>0</v>
      </c>
      <c r="G635" s="1">
        <v>0</v>
      </c>
      <c r="H635" s="1"/>
      <c r="J635" s="1">
        <f t="shared" si="28"/>
        <v>2077439.15</v>
      </c>
      <c r="K635" s="1">
        <f>IFERROR(VLOOKUP(A635,'Ending FY2016'!$A:$E,5,FALSE),"0")+H635</f>
        <v>2077447.7899999996</v>
      </c>
      <c r="L635" s="1">
        <f t="shared" si="29"/>
        <v>2077439.15</v>
      </c>
      <c r="M635" t="s">
        <v>18</v>
      </c>
      <c r="N635" t="s">
        <v>358</v>
      </c>
      <c r="O635" t="s">
        <v>20</v>
      </c>
      <c r="P635" t="s">
        <v>21</v>
      </c>
      <c r="Q635" t="s">
        <v>22</v>
      </c>
      <c r="R635" t="s">
        <v>23</v>
      </c>
      <c r="S635" t="s">
        <v>23</v>
      </c>
      <c r="T635" s="1"/>
    </row>
    <row r="636" spans="1:20" x14ac:dyDescent="0.25">
      <c r="A636" t="str">
        <f t="shared" si="27"/>
        <v>S1004100013900</v>
      </c>
      <c r="B636" t="s">
        <v>15</v>
      </c>
      <c r="C636" t="s">
        <v>590</v>
      </c>
      <c r="D636" t="s">
        <v>240</v>
      </c>
      <c r="E636" s="1">
        <v>-190036.52</v>
      </c>
      <c r="F636" s="1">
        <v>0</v>
      </c>
      <c r="G636" s="1">
        <v>0</v>
      </c>
      <c r="H636" s="1"/>
      <c r="J636" s="1">
        <f t="shared" si="28"/>
        <v>190036.52</v>
      </c>
      <c r="K636" s="1">
        <f>IFERROR(VLOOKUP(A636,'Ending FY2016'!$A:$E,5,FALSE),"0")+H636</f>
        <v>190044.77000000014</v>
      </c>
      <c r="L636" s="1">
        <f t="shared" si="29"/>
        <v>190036.52</v>
      </c>
      <c r="M636" t="s">
        <v>18</v>
      </c>
      <c r="N636" t="s">
        <v>48</v>
      </c>
      <c r="O636" t="s">
        <v>20</v>
      </c>
      <c r="P636" t="s">
        <v>21</v>
      </c>
      <c r="Q636" t="s">
        <v>22</v>
      </c>
      <c r="R636" t="s">
        <v>23</v>
      </c>
      <c r="S636" t="s">
        <v>24</v>
      </c>
      <c r="T636" s="1"/>
    </row>
    <row r="637" spans="1:20" x14ac:dyDescent="0.25">
      <c r="A637" t="str">
        <f t="shared" si="27"/>
        <v>S1004100016600</v>
      </c>
      <c r="B637" t="s">
        <v>15</v>
      </c>
      <c r="C637" t="s">
        <v>590</v>
      </c>
      <c r="D637" t="s">
        <v>225</v>
      </c>
      <c r="E637" s="1">
        <v>-4140464.93</v>
      </c>
      <c r="F637" s="1">
        <v>2389.5</v>
      </c>
      <c r="G637" s="1">
        <v>0</v>
      </c>
      <c r="H637" s="1"/>
      <c r="J637" s="1">
        <f t="shared" si="28"/>
        <v>4138075.43</v>
      </c>
      <c r="K637" s="1">
        <f>IFERROR(VLOOKUP(A637,'Ending FY2016'!$A:$E,5,FALSE),"0")+H637</f>
        <v>4138084.8699999992</v>
      </c>
      <c r="L637" s="1">
        <f t="shared" si="29"/>
        <v>4138075.43</v>
      </c>
      <c r="M637" t="s">
        <v>18</v>
      </c>
      <c r="N637" t="s">
        <v>163</v>
      </c>
      <c r="O637" t="s">
        <v>20</v>
      </c>
      <c r="P637" t="s">
        <v>41</v>
      </c>
      <c r="Q637" t="s">
        <v>22</v>
      </c>
      <c r="R637" t="s">
        <v>23</v>
      </c>
      <c r="S637" t="s">
        <v>23</v>
      </c>
      <c r="T637" s="1"/>
    </row>
    <row r="638" spans="1:20" x14ac:dyDescent="0.25">
      <c r="A638" t="str">
        <f t="shared" si="27"/>
        <v>S1004100018200</v>
      </c>
      <c r="B638" t="s">
        <v>15</v>
      </c>
      <c r="C638" t="s">
        <v>590</v>
      </c>
      <c r="D638" t="s">
        <v>473</v>
      </c>
      <c r="E638" s="1">
        <v>-408277.74</v>
      </c>
      <c r="F638" s="1">
        <v>0</v>
      </c>
      <c r="G638" s="1">
        <v>0</v>
      </c>
      <c r="H638" s="1"/>
      <c r="J638" s="1">
        <f t="shared" si="28"/>
        <v>408277.74</v>
      </c>
      <c r="K638" s="1">
        <f>IFERROR(VLOOKUP(A638,'Ending FY2016'!$A:$E,5,FALSE),"0")+H638</f>
        <v>408283.14</v>
      </c>
      <c r="L638" s="1">
        <f t="shared" si="29"/>
        <v>408277.74</v>
      </c>
      <c r="M638" t="s">
        <v>18</v>
      </c>
      <c r="N638" t="s">
        <v>592</v>
      </c>
      <c r="O638" t="s">
        <v>20</v>
      </c>
      <c r="P638" t="s">
        <v>21</v>
      </c>
      <c r="Q638" t="s">
        <v>22</v>
      </c>
      <c r="R638" t="s">
        <v>23</v>
      </c>
      <c r="S638" t="s">
        <v>24</v>
      </c>
      <c r="T638" s="1"/>
    </row>
    <row r="639" spans="1:20" x14ac:dyDescent="0.25">
      <c r="A639" t="str">
        <f t="shared" si="27"/>
        <v>S1004100018500</v>
      </c>
      <c r="B639" t="s">
        <v>15</v>
      </c>
      <c r="C639" t="s">
        <v>590</v>
      </c>
      <c r="D639" t="s">
        <v>283</v>
      </c>
      <c r="E639" s="1">
        <v>-3747506.81</v>
      </c>
      <c r="F639" s="1">
        <v>0</v>
      </c>
      <c r="G639" s="1">
        <v>0</v>
      </c>
      <c r="H639" s="1"/>
      <c r="J639" s="1">
        <f t="shared" si="28"/>
        <v>3747506.81</v>
      </c>
      <c r="K639" s="1">
        <f>IFERROR(VLOOKUP(A639,'Ending FY2016'!$A:$E,5,FALSE),"0")+H639</f>
        <v>3747515.84</v>
      </c>
      <c r="L639" s="1">
        <f t="shared" si="29"/>
        <v>3747506.81</v>
      </c>
      <c r="M639" t="s">
        <v>18</v>
      </c>
      <c r="N639" t="s">
        <v>311</v>
      </c>
      <c r="O639" t="s">
        <v>20</v>
      </c>
      <c r="P639" t="s">
        <v>21</v>
      </c>
      <c r="Q639" t="s">
        <v>22</v>
      </c>
      <c r="R639" t="s">
        <v>23</v>
      </c>
      <c r="S639" t="s">
        <v>24</v>
      </c>
      <c r="T639" s="1"/>
    </row>
    <row r="640" spans="1:20" x14ac:dyDescent="0.25">
      <c r="A640" t="str">
        <f t="shared" si="27"/>
        <v>S1004100032900</v>
      </c>
      <c r="B640" t="s">
        <v>15</v>
      </c>
      <c r="C640" t="s">
        <v>590</v>
      </c>
      <c r="D640" t="s">
        <v>331</v>
      </c>
      <c r="E640" s="1">
        <v>-1415610.6</v>
      </c>
      <c r="F640" s="1">
        <v>132460</v>
      </c>
      <c r="G640" s="1">
        <v>0</v>
      </c>
      <c r="H640" s="1"/>
      <c r="J640" s="1">
        <f t="shared" si="28"/>
        <v>1283150.6000000001</v>
      </c>
      <c r="K640" s="1">
        <f>IFERROR(VLOOKUP(A640,'Ending FY2016'!$A:$E,5,FALSE),"0")+H640</f>
        <v>1283158.6200000001</v>
      </c>
      <c r="L640" s="1">
        <f t="shared" si="29"/>
        <v>1283150.6000000001</v>
      </c>
      <c r="M640" t="s">
        <v>36</v>
      </c>
      <c r="N640" t="s">
        <v>269</v>
      </c>
      <c r="O640" t="s">
        <v>20</v>
      </c>
      <c r="P640" t="s">
        <v>21</v>
      </c>
      <c r="Q640" t="s">
        <v>22</v>
      </c>
      <c r="R640" t="s">
        <v>23</v>
      </c>
      <c r="S640" t="s">
        <v>24</v>
      </c>
      <c r="T640" s="1"/>
    </row>
    <row r="641" spans="1:20" x14ac:dyDescent="0.25">
      <c r="A641" t="str">
        <f t="shared" si="27"/>
        <v>S1004100012000</v>
      </c>
      <c r="B641" t="s">
        <v>15</v>
      </c>
      <c r="C641" t="s">
        <v>590</v>
      </c>
      <c r="D641" t="s">
        <v>159</v>
      </c>
      <c r="E641" s="1">
        <v>1.91</v>
      </c>
      <c r="F641" s="1">
        <v>0</v>
      </c>
      <c r="G641" s="1">
        <v>0</v>
      </c>
      <c r="H641" s="1"/>
      <c r="J641" s="1">
        <f t="shared" si="28"/>
        <v>-1.91</v>
      </c>
      <c r="K641" s="1">
        <f>IFERROR(VLOOKUP(A641,'Ending FY2016'!$A:$E,5,FALSE),"0")+H641</f>
        <v>0</v>
      </c>
      <c r="L641" s="1">
        <f t="shared" si="29"/>
        <v>-1.91</v>
      </c>
      <c r="M641" t="s">
        <v>18</v>
      </c>
      <c r="N641" t="s">
        <v>173</v>
      </c>
      <c r="O641" t="s">
        <v>20</v>
      </c>
      <c r="P641" t="s">
        <v>21</v>
      </c>
      <c r="Q641" t="s">
        <v>22</v>
      </c>
      <c r="R641" t="s">
        <v>23</v>
      </c>
      <c r="S641" t="s">
        <v>23</v>
      </c>
      <c r="T641" s="1"/>
    </row>
    <row r="642" spans="1:20" x14ac:dyDescent="0.25">
      <c r="A642" t="str">
        <f t="shared" si="27"/>
        <v>S1004100012100</v>
      </c>
      <c r="B642" t="s">
        <v>15</v>
      </c>
      <c r="C642" t="s">
        <v>590</v>
      </c>
      <c r="D642" t="s">
        <v>51</v>
      </c>
      <c r="E642" s="1">
        <v>-0.05</v>
      </c>
      <c r="F642" s="1">
        <v>0</v>
      </c>
      <c r="G642" s="1">
        <v>0</v>
      </c>
      <c r="H642" s="1"/>
      <c r="J642" s="1">
        <f t="shared" si="28"/>
        <v>0.05</v>
      </c>
      <c r="K642" s="1">
        <f>IFERROR(VLOOKUP(A642,'Ending FY2016'!$A:$E,5,FALSE),"0")+H642</f>
        <v>0</v>
      </c>
      <c r="L642" s="1">
        <f t="shared" si="29"/>
        <v>0.05</v>
      </c>
      <c r="M642" t="s">
        <v>18</v>
      </c>
      <c r="N642" t="s">
        <v>591</v>
      </c>
      <c r="O642" t="s">
        <v>20</v>
      </c>
      <c r="P642" t="s">
        <v>21</v>
      </c>
      <c r="Q642" t="s">
        <v>22</v>
      </c>
      <c r="R642" t="s">
        <v>23</v>
      </c>
      <c r="S642" t="s">
        <v>23</v>
      </c>
      <c r="T642" s="1"/>
    </row>
    <row r="643" spans="1:20" x14ac:dyDescent="0.25">
      <c r="A643" t="str">
        <f t="shared" si="27"/>
        <v>S1004100012300</v>
      </c>
      <c r="B643" t="s">
        <v>15</v>
      </c>
      <c r="C643" t="s">
        <v>590</v>
      </c>
      <c r="D643" t="s">
        <v>129</v>
      </c>
      <c r="E643" s="1">
        <v>0</v>
      </c>
      <c r="F643" s="1">
        <v>0</v>
      </c>
      <c r="G643" s="1">
        <v>0</v>
      </c>
      <c r="H643" s="1"/>
      <c r="J643" s="1">
        <f t="shared" si="28"/>
        <v>0</v>
      </c>
      <c r="K643" s="1">
        <f>IFERROR(VLOOKUP(A643,'Ending FY2016'!$A:$E,5,FALSE),"0")+H643</f>
        <v>0</v>
      </c>
      <c r="L643" s="1">
        <f t="shared" si="29"/>
        <v>0</v>
      </c>
      <c r="M643" t="s">
        <v>18</v>
      </c>
      <c r="N643" t="s">
        <v>174</v>
      </c>
      <c r="O643" t="s">
        <v>20</v>
      </c>
      <c r="P643" t="s">
        <v>21</v>
      </c>
      <c r="Q643" t="s">
        <v>22</v>
      </c>
      <c r="R643" t="s">
        <v>21</v>
      </c>
      <c r="S643" t="s">
        <v>23</v>
      </c>
      <c r="T643" s="1"/>
    </row>
    <row r="644" spans="1:20" x14ac:dyDescent="0.25">
      <c r="A644" t="str">
        <f t="shared" ref="A644:A707" si="30">B644&amp;C644&amp;D644</f>
        <v>S1004100012400</v>
      </c>
      <c r="B644" t="s">
        <v>15</v>
      </c>
      <c r="C644" t="s">
        <v>590</v>
      </c>
      <c r="D644" t="s">
        <v>160</v>
      </c>
      <c r="E644" s="1">
        <v>-163049.26999999999</v>
      </c>
      <c r="F644" s="1">
        <v>0</v>
      </c>
      <c r="G644" s="1">
        <v>0</v>
      </c>
      <c r="H644" s="1"/>
      <c r="J644" s="1">
        <f t="shared" ref="J644:J707" si="31">-E644-F644+G644+H644</f>
        <v>163049.26999999999</v>
      </c>
      <c r="K644" s="1">
        <f>IFERROR(VLOOKUP(A644,'Ending FY2016'!$A:$E,5,FALSE),"0")+H644</f>
        <v>163060.66999999998</v>
      </c>
      <c r="L644" s="1">
        <f t="shared" ref="L644:L707" si="32">IF(J644-K644&lt;-10,K644+I644,IF(J644-K644&gt;10,K644+I644,J644+I644))</f>
        <v>163060.66999999998</v>
      </c>
      <c r="M644" t="s">
        <v>18</v>
      </c>
      <c r="N644" t="s">
        <v>239</v>
      </c>
      <c r="O644" t="s">
        <v>20</v>
      </c>
      <c r="P644" t="s">
        <v>21</v>
      </c>
      <c r="Q644" t="s">
        <v>22</v>
      </c>
      <c r="R644" t="s">
        <v>23</v>
      </c>
      <c r="S644" t="s">
        <v>24</v>
      </c>
      <c r="T644" s="1"/>
    </row>
    <row r="645" spans="1:20" x14ac:dyDescent="0.25">
      <c r="A645" t="str">
        <f t="shared" si="30"/>
        <v>S1004100012700</v>
      </c>
      <c r="B645" t="s">
        <v>15</v>
      </c>
      <c r="C645" t="s">
        <v>590</v>
      </c>
      <c r="D645" t="s">
        <v>177</v>
      </c>
      <c r="E645" s="1">
        <v>-37102.699999999997</v>
      </c>
      <c r="F645" s="1">
        <v>0</v>
      </c>
      <c r="G645" s="1">
        <v>0</v>
      </c>
      <c r="H645" s="1"/>
      <c r="J645" s="1">
        <f t="shared" si="31"/>
        <v>37102.699999999997</v>
      </c>
      <c r="K645" s="1">
        <f>IFERROR(VLOOKUP(A645,'Ending FY2016'!$A:$E,5,FALSE),"0")+H645</f>
        <v>37102.700000000004</v>
      </c>
      <c r="L645" s="1">
        <f t="shared" si="32"/>
        <v>37102.699999999997</v>
      </c>
      <c r="M645" t="s">
        <v>18</v>
      </c>
      <c r="N645" t="s">
        <v>202</v>
      </c>
      <c r="O645" t="s">
        <v>20</v>
      </c>
      <c r="P645" t="s">
        <v>41</v>
      </c>
      <c r="Q645" t="s">
        <v>22</v>
      </c>
      <c r="R645" t="s">
        <v>23</v>
      </c>
      <c r="S645" t="s">
        <v>24</v>
      </c>
      <c r="T645" s="1"/>
    </row>
    <row r="646" spans="1:20" x14ac:dyDescent="0.25">
      <c r="A646" t="str">
        <f t="shared" si="30"/>
        <v>S1004100012900</v>
      </c>
      <c r="B646" t="s">
        <v>15</v>
      </c>
      <c r="C646" t="s">
        <v>590</v>
      </c>
      <c r="D646" t="s">
        <v>25</v>
      </c>
      <c r="E646" s="1">
        <v>0.6</v>
      </c>
      <c r="F646" s="1">
        <v>0</v>
      </c>
      <c r="G646" s="1">
        <v>0</v>
      </c>
      <c r="H646" s="1"/>
      <c r="J646" s="1">
        <f t="shared" si="31"/>
        <v>-0.6</v>
      </c>
      <c r="K646" s="1">
        <f>IFERROR(VLOOKUP(A646,'Ending FY2016'!$A:$E,5,FALSE),"0")+H646</f>
        <v>0</v>
      </c>
      <c r="L646" s="1">
        <f t="shared" si="32"/>
        <v>-0.6</v>
      </c>
      <c r="M646" t="s">
        <v>18</v>
      </c>
      <c r="N646" t="s">
        <v>593</v>
      </c>
      <c r="O646" t="s">
        <v>20</v>
      </c>
      <c r="P646" t="s">
        <v>23</v>
      </c>
      <c r="Q646" t="s">
        <v>22</v>
      </c>
      <c r="R646" t="s">
        <v>23</v>
      </c>
      <c r="S646" t="s">
        <v>23</v>
      </c>
      <c r="T646" s="1"/>
    </row>
    <row r="647" spans="1:20" x14ac:dyDescent="0.25">
      <c r="A647" t="str">
        <f t="shared" si="30"/>
        <v>S1004100013000</v>
      </c>
      <c r="B647" t="s">
        <v>15</v>
      </c>
      <c r="C647" t="s">
        <v>590</v>
      </c>
      <c r="D647" t="s">
        <v>196</v>
      </c>
      <c r="E647" s="1">
        <v>-23620.639999999999</v>
      </c>
      <c r="F647" s="1">
        <v>0</v>
      </c>
      <c r="G647" s="1">
        <v>0</v>
      </c>
      <c r="H647" s="1"/>
      <c r="J647" s="1">
        <f t="shared" si="31"/>
        <v>23620.639999999999</v>
      </c>
      <c r="K647" s="1">
        <f>IFERROR(VLOOKUP(A647,'Ending FY2016'!$A:$E,5,FALSE),"0")+H647</f>
        <v>23628.510000000009</v>
      </c>
      <c r="L647" s="1">
        <f t="shared" si="32"/>
        <v>23620.639999999999</v>
      </c>
      <c r="M647" t="s">
        <v>18</v>
      </c>
      <c r="N647" t="s">
        <v>358</v>
      </c>
      <c r="O647" t="s">
        <v>20</v>
      </c>
      <c r="P647" t="s">
        <v>21</v>
      </c>
      <c r="Q647" t="s">
        <v>22</v>
      </c>
      <c r="R647" t="s">
        <v>23</v>
      </c>
      <c r="S647" t="s">
        <v>23</v>
      </c>
      <c r="T647" s="1"/>
    </row>
    <row r="648" spans="1:20" x14ac:dyDescent="0.25">
      <c r="A648" t="str">
        <f t="shared" si="30"/>
        <v>S1004100013200</v>
      </c>
      <c r="B648" t="s">
        <v>15</v>
      </c>
      <c r="C648" t="s">
        <v>590</v>
      </c>
      <c r="D648" t="s">
        <v>57</v>
      </c>
      <c r="E648" s="1">
        <v>-22336.39</v>
      </c>
      <c r="F648" s="1">
        <v>0</v>
      </c>
      <c r="G648" s="1">
        <v>0</v>
      </c>
      <c r="H648" s="1"/>
      <c r="J648" s="1">
        <f t="shared" si="31"/>
        <v>22336.39</v>
      </c>
      <c r="K648" s="1">
        <f>IFERROR(VLOOKUP(A648,'Ending FY2016'!$A:$E,5,FALSE),"0")+H648</f>
        <v>22341.849999999977</v>
      </c>
      <c r="L648" s="1">
        <f t="shared" si="32"/>
        <v>22336.39</v>
      </c>
      <c r="M648" t="s">
        <v>18</v>
      </c>
      <c r="N648" t="s">
        <v>193</v>
      </c>
      <c r="O648" t="s">
        <v>20</v>
      </c>
      <c r="P648" t="s">
        <v>41</v>
      </c>
      <c r="Q648" t="s">
        <v>22</v>
      </c>
      <c r="R648" t="s">
        <v>23</v>
      </c>
      <c r="S648" t="s">
        <v>24</v>
      </c>
      <c r="T648" s="1"/>
    </row>
    <row r="649" spans="1:20" x14ac:dyDescent="0.25">
      <c r="A649" t="str">
        <f t="shared" si="30"/>
        <v>S1004100013300</v>
      </c>
      <c r="B649" t="s">
        <v>15</v>
      </c>
      <c r="C649" t="s">
        <v>590</v>
      </c>
      <c r="D649" t="s">
        <v>59</v>
      </c>
      <c r="E649" s="1">
        <v>-45723.68</v>
      </c>
      <c r="F649" s="1">
        <v>0</v>
      </c>
      <c r="G649" s="1">
        <v>0</v>
      </c>
      <c r="H649" s="1"/>
      <c r="J649" s="1">
        <f t="shared" si="31"/>
        <v>45723.68</v>
      </c>
      <c r="K649" s="1">
        <f>IFERROR(VLOOKUP(A649,'Ending FY2016'!$A:$E,5,FALSE),"0")+H649</f>
        <v>45736.659999999996</v>
      </c>
      <c r="L649" s="1">
        <f t="shared" si="32"/>
        <v>45736.659999999996</v>
      </c>
      <c r="M649" t="s">
        <v>18</v>
      </c>
      <c r="N649" t="s">
        <v>58</v>
      </c>
      <c r="O649" t="s">
        <v>20</v>
      </c>
      <c r="P649" t="s">
        <v>41</v>
      </c>
      <c r="Q649" t="s">
        <v>22</v>
      </c>
      <c r="R649" t="s">
        <v>23</v>
      </c>
      <c r="S649" t="s">
        <v>24</v>
      </c>
      <c r="T649" s="1"/>
    </row>
    <row r="650" spans="1:20" x14ac:dyDescent="0.25">
      <c r="A650" t="str">
        <f t="shared" si="30"/>
        <v>S1004100013400</v>
      </c>
      <c r="B650" t="s">
        <v>15</v>
      </c>
      <c r="C650" t="s">
        <v>590</v>
      </c>
      <c r="D650" t="s">
        <v>29</v>
      </c>
      <c r="E650" s="1">
        <v>2271572.67</v>
      </c>
      <c r="F650" s="1">
        <v>200</v>
      </c>
      <c r="G650" s="1">
        <v>0</v>
      </c>
      <c r="H650" s="1"/>
      <c r="J650" s="1">
        <f t="shared" si="31"/>
        <v>-2271772.67</v>
      </c>
      <c r="K650" s="1">
        <f>IFERROR(VLOOKUP(A650,'Ending FY2016'!$A:$E,5,FALSE),"0")+H650</f>
        <v>-2271572.6700000018</v>
      </c>
      <c r="L650" s="1">
        <f t="shared" si="32"/>
        <v>-2271572.6700000018</v>
      </c>
      <c r="M650" t="s">
        <v>18</v>
      </c>
      <c r="N650" t="s">
        <v>98</v>
      </c>
      <c r="O650" t="s">
        <v>20</v>
      </c>
      <c r="P650" t="s">
        <v>21</v>
      </c>
      <c r="Q650" t="s">
        <v>22</v>
      </c>
      <c r="R650" t="s">
        <v>23</v>
      </c>
      <c r="S650" t="s">
        <v>23</v>
      </c>
      <c r="T650" s="1"/>
    </row>
    <row r="651" spans="1:20" x14ac:dyDescent="0.25">
      <c r="A651" t="str">
        <f t="shared" si="30"/>
        <v>S1004100014100</v>
      </c>
      <c r="B651" t="s">
        <v>15</v>
      </c>
      <c r="C651" t="s">
        <v>590</v>
      </c>
      <c r="D651" t="s">
        <v>64</v>
      </c>
      <c r="E651" s="1">
        <v>86690.08</v>
      </c>
      <c r="F651" s="1">
        <v>199922.02</v>
      </c>
      <c r="G651" s="1">
        <v>0</v>
      </c>
      <c r="H651" s="1"/>
      <c r="J651" s="1">
        <f t="shared" si="31"/>
        <v>-286612.09999999998</v>
      </c>
      <c r="K651" s="1">
        <f>IFERROR(VLOOKUP(A651,'Ending FY2016'!$A:$E,5,FALSE),"0")+H651</f>
        <v>-283912.64000000013</v>
      </c>
      <c r="L651" s="1">
        <f t="shared" si="32"/>
        <v>-283912.64000000013</v>
      </c>
      <c r="M651" t="s">
        <v>18</v>
      </c>
      <c r="N651" t="s">
        <v>65</v>
      </c>
      <c r="O651" t="s">
        <v>20</v>
      </c>
      <c r="P651" t="s">
        <v>41</v>
      </c>
      <c r="Q651" t="s">
        <v>22</v>
      </c>
      <c r="R651" t="s">
        <v>23</v>
      </c>
      <c r="S651" t="s">
        <v>66</v>
      </c>
      <c r="T651" s="1"/>
    </row>
    <row r="652" spans="1:20" x14ac:dyDescent="0.25">
      <c r="A652" t="str">
        <f t="shared" si="30"/>
        <v>S1004100014200</v>
      </c>
      <c r="B652" t="s">
        <v>15</v>
      </c>
      <c r="C652" t="s">
        <v>590</v>
      </c>
      <c r="D652" t="s">
        <v>67</v>
      </c>
      <c r="E652" s="1">
        <v>-164140.22</v>
      </c>
      <c r="F652" s="1">
        <v>0</v>
      </c>
      <c r="G652" s="1">
        <v>0</v>
      </c>
      <c r="H652" s="1"/>
      <c r="J652" s="1">
        <f t="shared" si="31"/>
        <v>164140.22</v>
      </c>
      <c r="K652" s="1">
        <f>IFERROR(VLOOKUP(A652,'Ending FY2016'!$A:$E,5,FALSE),"0")+H652</f>
        <v>164143</v>
      </c>
      <c r="L652" s="1">
        <f t="shared" si="32"/>
        <v>164140.22</v>
      </c>
      <c r="M652" t="s">
        <v>18</v>
      </c>
      <c r="N652" t="s">
        <v>148</v>
      </c>
      <c r="O652" t="s">
        <v>20</v>
      </c>
      <c r="P652" t="s">
        <v>41</v>
      </c>
      <c r="Q652" t="s">
        <v>22</v>
      </c>
      <c r="R652" t="s">
        <v>23</v>
      </c>
      <c r="S652" t="s">
        <v>66</v>
      </c>
      <c r="T652" s="1"/>
    </row>
    <row r="653" spans="1:20" x14ac:dyDescent="0.25">
      <c r="A653" t="str">
        <f t="shared" si="30"/>
        <v>S1004100014300</v>
      </c>
      <c r="B653" t="s">
        <v>15</v>
      </c>
      <c r="C653" t="s">
        <v>590</v>
      </c>
      <c r="D653" t="s">
        <v>147</v>
      </c>
      <c r="E653" s="1">
        <v>-11999.43</v>
      </c>
      <c r="F653" s="1">
        <v>0</v>
      </c>
      <c r="G653" s="1">
        <v>0</v>
      </c>
      <c r="H653" s="1"/>
      <c r="J653" s="1">
        <f t="shared" si="31"/>
        <v>11999.43</v>
      </c>
      <c r="K653" s="1">
        <f>IFERROR(VLOOKUP(A653,'Ending FY2016'!$A:$E,5,FALSE),"0")+H653</f>
        <v>11999.429999999993</v>
      </c>
      <c r="L653" s="1">
        <f t="shared" si="32"/>
        <v>11999.43</v>
      </c>
      <c r="M653" t="s">
        <v>18</v>
      </c>
      <c r="N653" t="s">
        <v>594</v>
      </c>
      <c r="O653" t="s">
        <v>20</v>
      </c>
      <c r="P653" t="s">
        <v>21</v>
      </c>
      <c r="Q653" t="s">
        <v>22</v>
      </c>
      <c r="R653" t="s">
        <v>23</v>
      </c>
      <c r="S653" t="s">
        <v>24</v>
      </c>
      <c r="T653" s="1"/>
    </row>
    <row r="654" spans="1:20" x14ac:dyDescent="0.25">
      <c r="A654" t="str">
        <f t="shared" si="30"/>
        <v>S1004100016700</v>
      </c>
      <c r="B654" t="s">
        <v>15</v>
      </c>
      <c r="C654" t="s">
        <v>590</v>
      </c>
      <c r="D654" t="s">
        <v>595</v>
      </c>
      <c r="E654" s="1">
        <v>-11574022.199999999</v>
      </c>
      <c r="F654" s="1">
        <v>2550</v>
      </c>
      <c r="G654" s="1">
        <v>0</v>
      </c>
      <c r="H654" s="1"/>
      <c r="J654" s="1">
        <f t="shared" si="31"/>
        <v>11571472.199999999</v>
      </c>
      <c r="K654" s="1">
        <f>IFERROR(VLOOKUP(A654,'Ending FY2016'!$A:$E,5,FALSE),"0")+H654</f>
        <v>11571480.830000004</v>
      </c>
      <c r="L654" s="1">
        <f t="shared" si="32"/>
        <v>11571472.199999999</v>
      </c>
      <c r="M654" t="s">
        <v>18</v>
      </c>
      <c r="N654" t="s">
        <v>250</v>
      </c>
      <c r="O654" t="s">
        <v>20</v>
      </c>
      <c r="P654" t="s">
        <v>41</v>
      </c>
      <c r="Q654" t="s">
        <v>22</v>
      </c>
      <c r="R654" t="s">
        <v>23</v>
      </c>
      <c r="S654" t="s">
        <v>23</v>
      </c>
      <c r="T654" s="1"/>
    </row>
    <row r="655" spans="1:20" x14ac:dyDescent="0.25">
      <c r="A655" t="str">
        <f t="shared" si="30"/>
        <v>S1004100016800</v>
      </c>
      <c r="B655" t="s">
        <v>15</v>
      </c>
      <c r="C655" t="s">
        <v>590</v>
      </c>
      <c r="D655" t="s">
        <v>596</v>
      </c>
      <c r="E655" s="1">
        <v>910418.17</v>
      </c>
      <c r="F655" s="1">
        <v>0</v>
      </c>
      <c r="G655" s="1">
        <v>0</v>
      </c>
      <c r="H655" s="1"/>
      <c r="J655" s="1">
        <f t="shared" si="31"/>
        <v>-910418.17</v>
      </c>
      <c r="K655" s="1">
        <f>IFERROR(VLOOKUP(A655,'Ending FY2016'!$A:$E,5,FALSE),"0")+H655</f>
        <v>-910424.2</v>
      </c>
      <c r="L655" s="1">
        <f t="shared" si="32"/>
        <v>-910418.17</v>
      </c>
      <c r="M655" t="s">
        <v>18</v>
      </c>
      <c r="N655" t="s">
        <v>369</v>
      </c>
      <c r="O655" t="s">
        <v>20</v>
      </c>
      <c r="P655" t="s">
        <v>41</v>
      </c>
      <c r="Q655" t="s">
        <v>22</v>
      </c>
      <c r="R655" t="s">
        <v>21</v>
      </c>
      <c r="S655" t="s">
        <v>23</v>
      </c>
      <c r="T655" s="1"/>
    </row>
    <row r="656" spans="1:20" x14ac:dyDescent="0.25">
      <c r="A656" t="str">
        <f t="shared" si="30"/>
        <v>S1004100018000</v>
      </c>
      <c r="B656" t="s">
        <v>15</v>
      </c>
      <c r="C656" t="s">
        <v>590</v>
      </c>
      <c r="D656" t="s">
        <v>248</v>
      </c>
      <c r="E656" s="1">
        <v>2.4300000000000002</v>
      </c>
      <c r="F656" s="1">
        <v>0</v>
      </c>
      <c r="G656" s="1">
        <v>0</v>
      </c>
      <c r="H656" s="1"/>
      <c r="J656" s="1">
        <f t="shared" si="31"/>
        <v>-2.4300000000000002</v>
      </c>
      <c r="K656" s="1">
        <f>IFERROR(VLOOKUP(A656,'Ending FY2016'!$A:$E,5,FALSE),"0")+H656</f>
        <v>0</v>
      </c>
      <c r="L656" s="1">
        <f t="shared" si="32"/>
        <v>-2.4300000000000002</v>
      </c>
      <c r="M656" t="s">
        <v>18</v>
      </c>
      <c r="N656" t="s">
        <v>597</v>
      </c>
      <c r="O656" t="s">
        <v>20</v>
      </c>
      <c r="P656" t="s">
        <v>21</v>
      </c>
      <c r="Q656" t="s">
        <v>22</v>
      </c>
      <c r="R656" t="s">
        <v>23</v>
      </c>
      <c r="S656" t="s">
        <v>23</v>
      </c>
      <c r="T656" s="1"/>
    </row>
    <row r="657" spans="1:20" x14ac:dyDescent="0.25">
      <c r="A657" t="str">
        <f t="shared" si="30"/>
        <v>S1004100018100</v>
      </c>
      <c r="B657" t="s">
        <v>15</v>
      </c>
      <c r="C657" t="s">
        <v>590</v>
      </c>
      <c r="D657" t="s">
        <v>249</v>
      </c>
      <c r="E657" s="1">
        <v>5.12</v>
      </c>
      <c r="F657" s="1">
        <v>0</v>
      </c>
      <c r="G657" s="1">
        <v>0</v>
      </c>
      <c r="H657" s="1"/>
      <c r="J657" s="1">
        <f t="shared" si="31"/>
        <v>-5.12</v>
      </c>
      <c r="K657" s="1">
        <f>IFERROR(VLOOKUP(A657,'Ending FY2016'!$A:$E,5,FALSE),"0")+H657</f>
        <v>0</v>
      </c>
      <c r="L657" s="1">
        <f t="shared" si="32"/>
        <v>-5.12</v>
      </c>
      <c r="M657" t="s">
        <v>18</v>
      </c>
      <c r="N657" t="s">
        <v>598</v>
      </c>
      <c r="O657" t="s">
        <v>20</v>
      </c>
      <c r="P657" t="s">
        <v>21</v>
      </c>
      <c r="Q657" t="s">
        <v>22</v>
      </c>
      <c r="R657" t="s">
        <v>23</v>
      </c>
      <c r="S657" t="s">
        <v>23</v>
      </c>
      <c r="T657" s="1"/>
    </row>
    <row r="658" spans="1:20" x14ac:dyDescent="0.25">
      <c r="A658" t="str">
        <f t="shared" si="30"/>
        <v>S1004100018400</v>
      </c>
      <c r="B658" t="s">
        <v>15</v>
      </c>
      <c r="C658" t="s">
        <v>590</v>
      </c>
      <c r="D658" t="s">
        <v>599</v>
      </c>
      <c r="E658" s="1">
        <v>-750044.18</v>
      </c>
      <c r="F658" s="1">
        <v>0</v>
      </c>
      <c r="G658" s="1">
        <v>0</v>
      </c>
      <c r="H658" s="1"/>
      <c r="J658" s="1">
        <f t="shared" si="31"/>
        <v>750044.18</v>
      </c>
      <c r="K658" s="1">
        <f>IFERROR(VLOOKUP(A658,'Ending FY2016'!$A:$E,5,FALSE),"0")+H658</f>
        <v>750055.49999999988</v>
      </c>
      <c r="L658" s="1">
        <f t="shared" si="32"/>
        <v>750055.49999999988</v>
      </c>
      <c r="M658" t="s">
        <v>18</v>
      </c>
      <c r="N658" t="s">
        <v>198</v>
      </c>
      <c r="O658" t="s">
        <v>20</v>
      </c>
      <c r="P658" t="s">
        <v>21</v>
      </c>
      <c r="Q658" t="s">
        <v>22</v>
      </c>
      <c r="R658" t="s">
        <v>23</v>
      </c>
      <c r="S658" t="s">
        <v>24</v>
      </c>
      <c r="T658" s="1"/>
    </row>
    <row r="659" spans="1:20" x14ac:dyDescent="0.25">
      <c r="A659" t="str">
        <f t="shared" si="30"/>
        <v>S1004100018700</v>
      </c>
      <c r="B659" t="s">
        <v>15</v>
      </c>
      <c r="C659" t="s">
        <v>590</v>
      </c>
      <c r="D659" t="s">
        <v>287</v>
      </c>
      <c r="E659" s="1">
        <v>-3103768.61</v>
      </c>
      <c r="F659" s="1">
        <v>0</v>
      </c>
      <c r="G659" s="1">
        <v>5228.63</v>
      </c>
      <c r="H659" s="1"/>
      <c r="J659" s="1">
        <f t="shared" si="31"/>
        <v>3108997.2399999998</v>
      </c>
      <c r="K659" s="1">
        <f>IFERROR(VLOOKUP(A659,'Ending FY2016'!$A:$E,5,FALSE),"0")+H659</f>
        <v>3108929.5699999994</v>
      </c>
      <c r="L659" s="1">
        <f t="shared" si="32"/>
        <v>3108929.5699999994</v>
      </c>
      <c r="M659" t="s">
        <v>18</v>
      </c>
      <c r="N659" t="s">
        <v>52</v>
      </c>
      <c r="O659" t="s">
        <v>20</v>
      </c>
      <c r="P659" t="s">
        <v>21</v>
      </c>
      <c r="Q659" t="s">
        <v>22</v>
      </c>
      <c r="R659" t="s">
        <v>23</v>
      </c>
      <c r="S659" t="s">
        <v>24</v>
      </c>
      <c r="T659" s="1"/>
    </row>
    <row r="660" spans="1:20" x14ac:dyDescent="0.25">
      <c r="A660" t="str">
        <f t="shared" si="30"/>
        <v>S1004100018800</v>
      </c>
      <c r="B660" t="s">
        <v>15</v>
      </c>
      <c r="C660" t="s">
        <v>590</v>
      </c>
      <c r="D660" t="s">
        <v>289</v>
      </c>
      <c r="E660" s="1">
        <v>-35320.5</v>
      </c>
      <c r="F660" s="1">
        <v>0</v>
      </c>
      <c r="G660" s="1">
        <v>0</v>
      </c>
      <c r="H660" s="1"/>
      <c r="J660" s="1">
        <f t="shared" si="31"/>
        <v>35320.5</v>
      </c>
      <c r="K660" s="1">
        <f>IFERROR(VLOOKUP(A660,'Ending FY2016'!$A:$E,5,FALSE),"0")+H660</f>
        <v>35325.630000000034</v>
      </c>
      <c r="L660" s="1">
        <f t="shared" si="32"/>
        <v>35320.5</v>
      </c>
      <c r="M660" t="s">
        <v>18</v>
      </c>
      <c r="N660" t="s">
        <v>162</v>
      </c>
      <c r="O660" t="s">
        <v>20</v>
      </c>
      <c r="P660" t="s">
        <v>41</v>
      </c>
      <c r="Q660" t="s">
        <v>22</v>
      </c>
      <c r="R660" t="s">
        <v>23</v>
      </c>
      <c r="S660" t="s">
        <v>24</v>
      </c>
      <c r="T660" s="1"/>
    </row>
    <row r="661" spans="1:20" x14ac:dyDescent="0.25">
      <c r="A661" t="str">
        <f t="shared" si="30"/>
        <v>S1004100018900</v>
      </c>
      <c r="B661" t="s">
        <v>15</v>
      </c>
      <c r="C661" t="s">
        <v>590</v>
      </c>
      <c r="D661" t="s">
        <v>291</v>
      </c>
      <c r="E661" s="1">
        <v>-4.46</v>
      </c>
      <c r="F661" s="1">
        <v>0</v>
      </c>
      <c r="G661" s="1">
        <v>0</v>
      </c>
      <c r="H661" s="1"/>
      <c r="J661" s="1">
        <f t="shared" si="31"/>
        <v>4.46</v>
      </c>
      <c r="K661" s="1">
        <f>IFERROR(VLOOKUP(A661,'Ending FY2016'!$A:$E,5,FALSE),"0")+H661</f>
        <v>0</v>
      </c>
      <c r="L661" s="1">
        <f t="shared" si="32"/>
        <v>4.46</v>
      </c>
      <c r="M661" t="s">
        <v>18</v>
      </c>
      <c r="N661" t="s">
        <v>56</v>
      </c>
      <c r="O661" t="s">
        <v>20</v>
      </c>
      <c r="P661" t="s">
        <v>21</v>
      </c>
      <c r="Q661" t="s">
        <v>22</v>
      </c>
      <c r="R661" t="s">
        <v>23</v>
      </c>
      <c r="S661" t="s">
        <v>24</v>
      </c>
      <c r="T661" s="1"/>
    </row>
    <row r="662" spans="1:20" x14ac:dyDescent="0.25">
      <c r="A662" t="str">
        <f t="shared" si="30"/>
        <v>S1004100019100</v>
      </c>
      <c r="B662" t="s">
        <v>15</v>
      </c>
      <c r="C662" t="s">
        <v>590</v>
      </c>
      <c r="D662" t="s">
        <v>293</v>
      </c>
      <c r="E662" s="1">
        <v>-58005.94</v>
      </c>
      <c r="F662" s="1">
        <v>0</v>
      </c>
      <c r="G662" s="1">
        <v>0</v>
      </c>
      <c r="H662" s="1"/>
      <c r="J662" s="1">
        <f t="shared" si="31"/>
        <v>58005.94</v>
      </c>
      <c r="K662" s="1">
        <f>IFERROR(VLOOKUP(A662,'Ending FY2016'!$A:$E,5,FALSE),"0")+H662</f>
        <v>58008.81</v>
      </c>
      <c r="L662" s="1">
        <f t="shared" si="32"/>
        <v>58005.94</v>
      </c>
      <c r="M662" t="s">
        <v>18</v>
      </c>
      <c r="N662" t="s">
        <v>600</v>
      </c>
      <c r="O662" t="s">
        <v>20</v>
      </c>
      <c r="P662" t="s">
        <v>41</v>
      </c>
      <c r="Q662" t="s">
        <v>22</v>
      </c>
      <c r="R662" t="s">
        <v>23</v>
      </c>
      <c r="S662" t="s">
        <v>24</v>
      </c>
      <c r="T662" s="1"/>
    </row>
    <row r="663" spans="1:20" x14ac:dyDescent="0.25">
      <c r="A663" t="str">
        <f t="shared" si="30"/>
        <v>S1004100026700</v>
      </c>
      <c r="B663" t="s">
        <v>15</v>
      </c>
      <c r="C663" t="s">
        <v>590</v>
      </c>
      <c r="D663" t="s">
        <v>601</v>
      </c>
      <c r="E663" s="1">
        <v>-1.67</v>
      </c>
      <c r="F663" s="1">
        <v>0</v>
      </c>
      <c r="G663" s="1">
        <v>0</v>
      </c>
      <c r="H663" s="1"/>
      <c r="J663" s="1">
        <f t="shared" si="31"/>
        <v>1.67</v>
      </c>
      <c r="K663" s="1">
        <f>IFERROR(VLOOKUP(A663,'Ending FY2016'!$A:$E,5,FALSE),"0")+H663</f>
        <v>0</v>
      </c>
      <c r="L663" s="1">
        <f t="shared" si="32"/>
        <v>1.67</v>
      </c>
      <c r="M663" t="s">
        <v>70</v>
      </c>
      <c r="N663" t="s">
        <v>250</v>
      </c>
      <c r="O663" t="s">
        <v>20</v>
      </c>
      <c r="P663" t="s">
        <v>41</v>
      </c>
      <c r="Q663" t="s">
        <v>22</v>
      </c>
      <c r="R663" t="s">
        <v>23</v>
      </c>
      <c r="S663" t="s">
        <v>23</v>
      </c>
      <c r="T663" s="1"/>
    </row>
    <row r="664" spans="1:20" x14ac:dyDescent="0.25">
      <c r="A664" t="str">
        <f t="shared" si="30"/>
        <v>S1004100032000</v>
      </c>
      <c r="B664" t="s">
        <v>15</v>
      </c>
      <c r="C664" t="s">
        <v>590</v>
      </c>
      <c r="D664" t="s">
        <v>75</v>
      </c>
      <c r="E664" s="1">
        <v>-159398.68</v>
      </c>
      <c r="F664" s="1">
        <v>852</v>
      </c>
      <c r="G664" s="1">
        <v>0</v>
      </c>
      <c r="H664" s="1"/>
      <c r="J664" s="1">
        <f t="shared" si="31"/>
        <v>158546.68</v>
      </c>
      <c r="K664" s="1">
        <f>IFERROR(VLOOKUP(A664,'Ending FY2016'!$A:$E,5,FALSE),"0")+H664</f>
        <v>158549</v>
      </c>
      <c r="L664" s="1">
        <f t="shared" si="32"/>
        <v>158546.68</v>
      </c>
      <c r="M664" t="s">
        <v>36</v>
      </c>
      <c r="N664" t="s">
        <v>474</v>
      </c>
      <c r="O664" t="s">
        <v>20</v>
      </c>
      <c r="P664" t="s">
        <v>41</v>
      </c>
      <c r="Q664" t="s">
        <v>22</v>
      </c>
      <c r="R664" t="s">
        <v>23</v>
      </c>
      <c r="S664" t="s">
        <v>24</v>
      </c>
      <c r="T664" s="1"/>
    </row>
    <row r="665" spans="1:20" x14ac:dyDescent="0.25">
      <c r="A665" t="str">
        <f t="shared" si="30"/>
        <v>S1004100032100</v>
      </c>
      <c r="B665" t="s">
        <v>15</v>
      </c>
      <c r="C665" t="s">
        <v>590</v>
      </c>
      <c r="D665" t="s">
        <v>602</v>
      </c>
      <c r="E665" s="1">
        <v>2.64</v>
      </c>
      <c r="F665" s="1">
        <v>0</v>
      </c>
      <c r="G665" s="1">
        <v>0</v>
      </c>
      <c r="H665" s="1"/>
      <c r="J665" s="1">
        <f t="shared" si="31"/>
        <v>-2.64</v>
      </c>
      <c r="K665" s="1">
        <f>IFERROR(VLOOKUP(A665,'Ending FY2016'!$A:$E,5,FALSE),"0")+H665</f>
        <v>0</v>
      </c>
      <c r="L665" s="1">
        <f t="shared" si="32"/>
        <v>-2.64</v>
      </c>
      <c r="M665" t="s">
        <v>36</v>
      </c>
      <c r="N665" t="s">
        <v>269</v>
      </c>
      <c r="O665" t="s">
        <v>20</v>
      </c>
      <c r="P665" t="s">
        <v>21</v>
      </c>
      <c r="Q665" t="s">
        <v>22</v>
      </c>
      <c r="R665" t="s">
        <v>23</v>
      </c>
      <c r="S665" t="s">
        <v>24</v>
      </c>
      <c r="T665" s="1"/>
    </row>
    <row r="666" spans="1:20" x14ac:dyDescent="0.25">
      <c r="A666" t="str">
        <f t="shared" si="30"/>
        <v>S1004100032200</v>
      </c>
      <c r="B666" t="s">
        <v>15</v>
      </c>
      <c r="C666" t="s">
        <v>590</v>
      </c>
      <c r="D666" t="s">
        <v>603</v>
      </c>
      <c r="E666" s="1">
        <v>-93255.25</v>
      </c>
      <c r="F666" s="1">
        <v>23410.34</v>
      </c>
      <c r="G666" s="1">
        <v>0</v>
      </c>
      <c r="H666" s="1"/>
      <c r="J666" s="1">
        <f t="shared" si="31"/>
        <v>69844.91</v>
      </c>
      <c r="K666" s="1">
        <f>IFERROR(VLOOKUP(A666,'Ending FY2016'!$A:$E,5,FALSE),"0")+H666</f>
        <v>69844.739999999991</v>
      </c>
      <c r="L666" s="1">
        <f t="shared" si="32"/>
        <v>69844.91</v>
      </c>
      <c r="M666" t="s">
        <v>36</v>
      </c>
      <c r="N666" t="s">
        <v>56</v>
      </c>
      <c r="O666" t="s">
        <v>20</v>
      </c>
      <c r="P666" t="s">
        <v>21</v>
      </c>
      <c r="Q666" t="s">
        <v>22</v>
      </c>
      <c r="R666" t="s">
        <v>23</v>
      </c>
      <c r="S666" t="s">
        <v>24</v>
      </c>
      <c r="T666" s="1"/>
    </row>
    <row r="667" spans="1:20" x14ac:dyDescent="0.25">
      <c r="A667" t="str">
        <f t="shared" si="30"/>
        <v>S1004100032300</v>
      </c>
      <c r="B667" t="s">
        <v>15</v>
      </c>
      <c r="C667" t="s">
        <v>590</v>
      </c>
      <c r="D667" t="s">
        <v>604</v>
      </c>
      <c r="E667" s="1">
        <v>727476.42</v>
      </c>
      <c r="F667" s="1">
        <v>1485163.93</v>
      </c>
      <c r="G667" s="1">
        <v>0</v>
      </c>
      <c r="H667" s="1"/>
      <c r="J667" s="1">
        <f t="shared" si="31"/>
        <v>-2212640.35</v>
      </c>
      <c r="K667" s="1">
        <f>IFERROR(VLOOKUP(A667,'Ending FY2016'!$A:$E,5,FALSE),"0")+H667</f>
        <v>-2212644.6999999993</v>
      </c>
      <c r="L667" s="1">
        <f t="shared" si="32"/>
        <v>-2212640.35</v>
      </c>
      <c r="M667" t="s">
        <v>36</v>
      </c>
      <c r="N667" t="s">
        <v>56</v>
      </c>
      <c r="O667" t="s">
        <v>20</v>
      </c>
      <c r="P667" t="s">
        <v>21</v>
      </c>
      <c r="Q667" t="s">
        <v>22</v>
      </c>
      <c r="R667" t="s">
        <v>23</v>
      </c>
      <c r="S667" t="s">
        <v>24</v>
      </c>
      <c r="T667" s="1"/>
    </row>
    <row r="668" spans="1:20" x14ac:dyDescent="0.25">
      <c r="A668" t="str">
        <f t="shared" si="30"/>
        <v>S1004100032400</v>
      </c>
      <c r="B668" t="s">
        <v>15</v>
      </c>
      <c r="C668" t="s">
        <v>590</v>
      </c>
      <c r="D668" t="s">
        <v>605</v>
      </c>
      <c r="E668" s="1">
        <v>-28918.37</v>
      </c>
      <c r="F668" s="1">
        <v>156228.57999999999</v>
      </c>
      <c r="G668" s="1">
        <v>0</v>
      </c>
      <c r="H668" s="1"/>
      <c r="J668" s="1">
        <f t="shared" si="31"/>
        <v>-127310.20999999999</v>
      </c>
      <c r="K668" s="1">
        <f>IFERROR(VLOOKUP(A668,'Ending FY2016'!$A:$E,5,FALSE),"0")+H668</f>
        <v>-127302.34000000078</v>
      </c>
      <c r="L668" s="1">
        <f t="shared" si="32"/>
        <v>-127310.20999999999</v>
      </c>
      <c r="M668" t="s">
        <v>36</v>
      </c>
      <c r="N668" t="s">
        <v>606</v>
      </c>
      <c r="O668" t="s">
        <v>20</v>
      </c>
      <c r="P668" t="s">
        <v>21</v>
      </c>
      <c r="Q668" t="s">
        <v>22</v>
      </c>
      <c r="R668" t="s">
        <v>21</v>
      </c>
      <c r="S668" t="s">
        <v>24</v>
      </c>
      <c r="T668" s="1"/>
    </row>
    <row r="669" spans="1:20" x14ac:dyDescent="0.25">
      <c r="A669" t="str">
        <f t="shared" si="30"/>
        <v>S1004100032500</v>
      </c>
      <c r="B669" t="s">
        <v>15</v>
      </c>
      <c r="C669" t="s">
        <v>590</v>
      </c>
      <c r="D669" t="s">
        <v>150</v>
      </c>
      <c r="E669" s="1">
        <v>0</v>
      </c>
      <c r="F669" s="1">
        <v>0</v>
      </c>
      <c r="G669" s="1">
        <v>0</v>
      </c>
      <c r="H669" s="1"/>
      <c r="J669" s="1">
        <f t="shared" si="31"/>
        <v>0</v>
      </c>
      <c r="K669" s="1">
        <f>IFERROR(VLOOKUP(A669,'Ending FY2016'!$A:$E,5,FALSE),"0")+H669</f>
        <v>0</v>
      </c>
      <c r="L669" s="1">
        <f t="shared" si="32"/>
        <v>0</v>
      </c>
      <c r="M669" t="s">
        <v>36</v>
      </c>
      <c r="N669" t="s">
        <v>56</v>
      </c>
      <c r="O669" t="s">
        <v>20</v>
      </c>
      <c r="P669" t="s">
        <v>21</v>
      </c>
      <c r="Q669" t="s">
        <v>22</v>
      </c>
      <c r="R669" t="s">
        <v>23</v>
      </c>
      <c r="S669" t="s">
        <v>24</v>
      </c>
      <c r="T669" s="1"/>
    </row>
    <row r="670" spans="1:20" x14ac:dyDescent="0.25">
      <c r="A670" t="str">
        <f t="shared" si="30"/>
        <v>S1004100032600</v>
      </c>
      <c r="B670" t="s">
        <v>15</v>
      </c>
      <c r="C670" t="s">
        <v>590</v>
      </c>
      <c r="D670" t="s">
        <v>329</v>
      </c>
      <c r="E670" s="1">
        <v>0</v>
      </c>
      <c r="F670" s="1">
        <v>0</v>
      </c>
      <c r="G670" s="1">
        <v>0</v>
      </c>
      <c r="H670" s="1"/>
      <c r="J670" s="1">
        <f t="shared" si="31"/>
        <v>0</v>
      </c>
      <c r="K670" s="1">
        <f>IFERROR(VLOOKUP(A670,'Ending FY2016'!$A:$E,5,FALSE),"0")+H670</f>
        <v>0</v>
      </c>
      <c r="L670" s="1">
        <f t="shared" si="32"/>
        <v>0</v>
      </c>
      <c r="M670" t="s">
        <v>36</v>
      </c>
      <c r="N670" t="s">
        <v>56</v>
      </c>
      <c r="O670" t="s">
        <v>20</v>
      </c>
      <c r="P670" t="s">
        <v>21</v>
      </c>
      <c r="Q670" t="s">
        <v>22</v>
      </c>
      <c r="R670" t="s">
        <v>23</v>
      </c>
      <c r="S670" t="s">
        <v>24</v>
      </c>
      <c r="T670" s="1"/>
    </row>
    <row r="671" spans="1:20" x14ac:dyDescent="0.25">
      <c r="A671" t="str">
        <f t="shared" si="30"/>
        <v>S1004100032700</v>
      </c>
      <c r="B671" t="s">
        <v>15</v>
      </c>
      <c r="C671" t="s">
        <v>590</v>
      </c>
      <c r="D671" t="s">
        <v>607</v>
      </c>
      <c r="E671" s="1">
        <v>0</v>
      </c>
      <c r="F671" s="1">
        <v>0</v>
      </c>
      <c r="G671" s="1">
        <v>0</v>
      </c>
      <c r="H671" s="1"/>
      <c r="J671" s="1">
        <f t="shared" si="31"/>
        <v>0</v>
      </c>
      <c r="K671" s="1">
        <f>IFERROR(VLOOKUP(A671,'Ending FY2016'!$A:$E,5,FALSE),"0")+H671</f>
        <v>0</v>
      </c>
      <c r="L671" s="1">
        <f t="shared" si="32"/>
        <v>0</v>
      </c>
      <c r="M671" t="s">
        <v>36</v>
      </c>
      <c r="N671" t="s">
        <v>56</v>
      </c>
      <c r="O671" t="s">
        <v>20</v>
      </c>
      <c r="P671" t="s">
        <v>21</v>
      </c>
      <c r="Q671" t="s">
        <v>22</v>
      </c>
      <c r="R671" t="s">
        <v>23</v>
      </c>
      <c r="S671" t="s">
        <v>24</v>
      </c>
      <c r="T671" s="1"/>
    </row>
    <row r="672" spans="1:20" x14ac:dyDescent="0.25">
      <c r="A672" t="str">
        <f t="shared" si="30"/>
        <v>S1004100033000</v>
      </c>
      <c r="B672" t="s">
        <v>15</v>
      </c>
      <c r="C672" t="s">
        <v>590</v>
      </c>
      <c r="D672" t="s">
        <v>332</v>
      </c>
      <c r="E672" s="1">
        <v>5.38</v>
      </c>
      <c r="F672" s="1">
        <v>0</v>
      </c>
      <c r="G672" s="1">
        <v>0</v>
      </c>
      <c r="H672" s="1"/>
      <c r="J672" s="1">
        <f t="shared" si="31"/>
        <v>-5.38</v>
      </c>
      <c r="K672" s="1">
        <f>IFERROR(VLOOKUP(A672,'Ending FY2016'!$A:$E,5,FALSE),"0")+H672</f>
        <v>0</v>
      </c>
      <c r="L672" s="1">
        <f t="shared" si="32"/>
        <v>-5.38</v>
      </c>
      <c r="M672" t="s">
        <v>36</v>
      </c>
      <c r="N672" t="s">
        <v>195</v>
      </c>
      <c r="O672" t="s">
        <v>20</v>
      </c>
      <c r="P672" t="s">
        <v>21</v>
      </c>
      <c r="Q672" t="s">
        <v>22</v>
      </c>
      <c r="R672" t="s">
        <v>23</v>
      </c>
      <c r="S672" t="s">
        <v>24</v>
      </c>
      <c r="T672" s="1"/>
    </row>
    <row r="673" spans="1:20" x14ac:dyDescent="0.25">
      <c r="A673" t="str">
        <f t="shared" si="30"/>
        <v>S1004100033200</v>
      </c>
      <c r="B673" t="s">
        <v>15</v>
      </c>
      <c r="C673" t="s">
        <v>590</v>
      </c>
      <c r="D673" t="s">
        <v>463</v>
      </c>
      <c r="E673" s="1">
        <v>-32318.29</v>
      </c>
      <c r="F673" s="1">
        <v>0</v>
      </c>
      <c r="G673" s="1">
        <v>0</v>
      </c>
      <c r="H673" s="1"/>
      <c r="J673" s="1">
        <f t="shared" si="31"/>
        <v>32318.29</v>
      </c>
      <c r="K673" s="1">
        <f>IFERROR(VLOOKUP(A673,'Ending FY2016'!$A:$E,5,FALSE),"0")+H673</f>
        <v>32328.960000000003</v>
      </c>
      <c r="L673" s="1">
        <f t="shared" si="32"/>
        <v>32328.960000000003</v>
      </c>
      <c r="M673" t="s">
        <v>36</v>
      </c>
      <c r="N673" t="s">
        <v>195</v>
      </c>
      <c r="O673" t="s">
        <v>20</v>
      </c>
      <c r="P673" t="s">
        <v>21</v>
      </c>
      <c r="Q673" t="s">
        <v>22</v>
      </c>
      <c r="R673" t="s">
        <v>23</v>
      </c>
      <c r="S673" t="s">
        <v>24</v>
      </c>
      <c r="T673" s="1"/>
    </row>
    <row r="674" spans="1:20" x14ac:dyDescent="0.25">
      <c r="A674" t="str">
        <f t="shared" si="30"/>
        <v>S1004100033300</v>
      </c>
      <c r="B674" t="s">
        <v>15</v>
      </c>
      <c r="C674" t="s">
        <v>590</v>
      </c>
      <c r="D674" t="s">
        <v>76</v>
      </c>
      <c r="E674" s="1">
        <v>-36687.82</v>
      </c>
      <c r="F674" s="1">
        <v>0</v>
      </c>
      <c r="G674" s="1">
        <v>0</v>
      </c>
      <c r="H674" s="1"/>
      <c r="J674" s="1">
        <f t="shared" si="31"/>
        <v>36687.82</v>
      </c>
      <c r="K674" s="1">
        <f>IFERROR(VLOOKUP(A674,'Ending FY2016'!$A:$E,5,FALSE),"0")+H674</f>
        <v>36697.43</v>
      </c>
      <c r="L674" s="1">
        <f t="shared" si="32"/>
        <v>36687.82</v>
      </c>
      <c r="M674" t="s">
        <v>36</v>
      </c>
      <c r="N674" t="s">
        <v>58</v>
      </c>
      <c r="O674" t="s">
        <v>20</v>
      </c>
      <c r="P674" t="s">
        <v>41</v>
      </c>
      <c r="Q674" t="s">
        <v>22</v>
      </c>
      <c r="R674" t="s">
        <v>23</v>
      </c>
      <c r="S674" t="s">
        <v>24</v>
      </c>
      <c r="T674" s="1"/>
    </row>
    <row r="675" spans="1:20" x14ac:dyDescent="0.25">
      <c r="A675" t="str">
        <f t="shared" si="30"/>
        <v>S1004100033800</v>
      </c>
      <c r="B675" t="s">
        <v>15</v>
      </c>
      <c r="C675" t="s">
        <v>590</v>
      </c>
      <c r="D675" t="s">
        <v>80</v>
      </c>
      <c r="E675" s="1">
        <v>0</v>
      </c>
      <c r="F675" s="1">
        <v>0</v>
      </c>
      <c r="G675" s="1">
        <v>0</v>
      </c>
      <c r="H675" s="1"/>
      <c r="J675" s="1">
        <f t="shared" si="31"/>
        <v>0</v>
      </c>
      <c r="K675" s="1">
        <f>IFERROR(VLOOKUP(A675,'Ending FY2016'!$A:$E,5,FALSE),"0")+H675</f>
        <v>1.0000000009313226E-2</v>
      </c>
      <c r="L675" s="1">
        <f t="shared" si="32"/>
        <v>0</v>
      </c>
      <c r="M675" t="s">
        <v>36</v>
      </c>
      <c r="N675" t="s">
        <v>593</v>
      </c>
      <c r="O675" t="s">
        <v>20</v>
      </c>
      <c r="P675" t="s">
        <v>41</v>
      </c>
      <c r="Q675" t="s">
        <v>22</v>
      </c>
      <c r="R675" t="s">
        <v>79</v>
      </c>
      <c r="S675" t="s">
        <v>23</v>
      </c>
      <c r="T675" s="1"/>
    </row>
    <row r="676" spans="1:20" x14ac:dyDescent="0.25">
      <c r="A676" t="str">
        <f t="shared" si="30"/>
        <v>S1004100033900</v>
      </c>
      <c r="B676" t="s">
        <v>15</v>
      </c>
      <c r="C676" t="s">
        <v>590</v>
      </c>
      <c r="D676" t="s">
        <v>35</v>
      </c>
      <c r="E676" s="1">
        <v>0</v>
      </c>
      <c r="F676" s="1">
        <v>0</v>
      </c>
      <c r="G676" s="1">
        <v>0</v>
      </c>
      <c r="H676" s="1"/>
      <c r="J676" s="1">
        <f t="shared" si="31"/>
        <v>0</v>
      </c>
      <c r="K676" s="1">
        <f>IFERROR(VLOOKUP(A676,'Ending FY2016'!$A:$E,5,FALSE),"0")+H676</f>
        <v>0</v>
      </c>
      <c r="L676" s="1">
        <f t="shared" si="32"/>
        <v>0</v>
      </c>
      <c r="M676" t="s">
        <v>36</v>
      </c>
      <c r="N676" t="s">
        <v>597</v>
      </c>
      <c r="O676" t="s">
        <v>20</v>
      </c>
      <c r="P676" t="s">
        <v>21</v>
      </c>
      <c r="Q676" t="s">
        <v>22</v>
      </c>
      <c r="R676" t="s">
        <v>79</v>
      </c>
      <c r="S676" t="s">
        <v>23</v>
      </c>
      <c r="T676" s="1"/>
    </row>
    <row r="677" spans="1:20" x14ac:dyDescent="0.25">
      <c r="A677" t="str">
        <f t="shared" si="30"/>
        <v>S1004100034100</v>
      </c>
      <c r="B677" t="s">
        <v>15</v>
      </c>
      <c r="C677" t="s">
        <v>590</v>
      </c>
      <c r="D677" t="s">
        <v>81</v>
      </c>
      <c r="E677" s="1">
        <v>-3.81</v>
      </c>
      <c r="F677" s="1">
        <v>0</v>
      </c>
      <c r="G677" s="1">
        <v>0</v>
      </c>
      <c r="H677" s="1"/>
      <c r="J677" s="1">
        <f t="shared" si="31"/>
        <v>3.81</v>
      </c>
      <c r="K677" s="1">
        <f>IFERROR(VLOOKUP(A677,'Ending FY2016'!$A:$E,5,FALSE),"0")+H677</f>
        <v>0</v>
      </c>
      <c r="L677" s="1">
        <f t="shared" si="32"/>
        <v>3.81</v>
      </c>
      <c r="M677" t="s">
        <v>36</v>
      </c>
      <c r="N677" t="s">
        <v>65</v>
      </c>
      <c r="O677" t="s">
        <v>20</v>
      </c>
      <c r="P677" t="s">
        <v>41</v>
      </c>
      <c r="Q677" t="s">
        <v>22</v>
      </c>
      <c r="R677" t="s">
        <v>23</v>
      </c>
      <c r="S677" t="s">
        <v>66</v>
      </c>
      <c r="T677" s="1"/>
    </row>
    <row r="678" spans="1:20" x14ac:dyDescent="0.25">
      <c r="A678" t="str">
        <f t="shared" si="30"/>
        <v>S1004100034200</v>
      </c>
      <c r="B678" t="s">
        <v>15</v>
      </c>
      <c r="C678" t="s">
        <v>590</v>
      </c>
      <c r="D678" t="s">
        <v>82</v>
      </c>
      <c r="E678" s="1">
        <v>-29799.84</v>
      </c>
      <c r="F678" s="1">
        <v>0</v>
      </c>
      <c r="G678" s="1">
        <v>0</v>
      </c>
      <c r="H678" s="1"/>
      <c r="J678" s="1">
        <f t="shared" si="31"/>
        <v>29799.84</v>
      </c>
      <c r="K678" s="1">
        <f>IFERROR(VLOOKUP(A678,'Ending FY2016'!$A:$E,5,FALSE),"0")+H678</f>
        <v>29800</v>
      </c>
      <c r="L678" s="1">
        <f t="shared" si="32"/>
        <v>29799.84</v>
      </c>
      <c r="M678" t="s">
        <v>36</v>
      </c>
      <c r="N678" t="s">
        <v>148</v>
      </c>
      <c r="O678" t="s">
        <v>20</v>
      </c>
      <c r="P678" t="s">
        <v>41</v>
      </c>
      <c r="Q678" t="s">
        <v>22</v>
      </c>
      <c r="R678" t="s">
        <v>23</v>
      </c>
      <c r="S678" t="s">
        <v>66</v>
      </c>
      <c r="T678" s="1"/>
    </row>
    <row r="679" spans="1:20" x14ac:dyDescent="0.25">
      <c r="A679" t="str">
        <f t="shared" si="30"/>
        <v>S7674100036000</v>
      </c>
      <c r="B679" t="s">
        <v>608</v>
      </c>
      <c r="C679" t="s">
        <v>590</v>
      </c>
      <c r="D679" t="s">
        <v>254</v>
      </c>
      <c r="E679" s="1">
        <v>-13500</v>
      </c>
      <c r="F679" s="1">
        <v>0</v>
      </c>
      <c r="G679" s="1">
        <v>0</v>
      </c>
      <c r="H679" s="1"/>
      <c r="J679" s="1">
        <f t="shared" si="31"/>
        <v>13500</v>
      </c>
      <c r="K679" s="1">
        <f>IFERROR(VLOOKUP(A679,'Ending FY2016'!$A:$E,5,FALSE),"0")+H679+13500</f>
        <v>13500</v>
      </c>
      <c r="L679" s="1">
        <f t="shared" si="32"/>
        <v>13500</v>
      </c>
      <c r="M679" t="s">
        <v>36</v>
      </c>
      <c r="N679" t="s">
        <v>157</v>
      </c>
      <c r="O679" t="s">
        <v>135</v>
      </c>
      <c r="P679" t="s">
        <v>41</v>
      </c>
      <c r="Q679" t="s">
        <v>22</v>
      </c>
      <c r="R679" t="s">
        <v>23</v>
      </c>
      <c r="S679" t="s">
        <v>24</v>
      </c>
      <c r="T679" s="1"/>
    </row>
    <row r="680" spans="1:20" x14ac:dyDescent="0.25">
      <c r="A680" t="str">
        <f t="shared" si="30"/>
        <v>S1004100036700</v>
      </c>
      <c r="B680" t="s">
        <v>15</v>
      </c>
      <c r="C680" t="s">
        <v>590</v>
      </c>
      <c r="D680" t="s">
        <v>609</v>
      </c>
      <c r="E680" s="1">
        <v>799919.96</v>
      </c>
      <c r="F680" s="1">
        <v>0</v>
      </c>
      <c r="G680" s="1">
        <v>0</v>
      </c>
      <c r="H680" s="1"/>
      <c r="J680" s="1">
        <f t="shared" si="31"/>
        <v>-799919.96</v>
      </c>
      <c r="K680" s="1">
        <f>IFERROR(VLOOKUP(A680,'Ending FY2016'!$A:$E,5,FALSE),"0")+H680</f>
        <v>-799929.76999999979</v>
      </c>
      <c r="L680" s="1">
        <f t="shared" si="32"/>
        <v>-799919.96</v>
      </c>
      <c r="M680" t="s">
        <v>36</v>
      </c>
      <c r="N680" t="s">
        <v>250</v>
      </c>
      <c r="O680" t="s">
        <v>20</v>
      </c>
      <c r="P680" t="s">
        <v>41</v>
      </c>
      <c r="Q680" t="s">
        <v>22</v>
      </c>
      <c r="R680" t="s">
        <v>23</v>
      </c>
      <c r="S680" t="s">
        <v>23</v>
      </c>
      <c r="T680" s="1"/>
    </row>
    <row r="681" spans="1:20" x14ac:dyDescent="0.25">
      <c r="A681" t="str">
        <f t="shared" si="30"/>
        <v>S1004100036900</v>
      </c>
      <c r="B681" t="s">
        <v>15</v>
      </c>
      <c r="C681" t="s">
        <v>590</v>
      </c>
      <c r="D681" t="s">
        <v>337</v>
      </c>
      <c r="E681" s="1">
        <v>-0.45</v>
      </c>
      <c r="F681" s="1">
        <v>0</v>
      </c>
      <c r="G681" s="1">
        <v>0</v>
      </c>
      <c r="H681" s="1"/>
      <c r="J681" s="1">
        <f t="shared" si="31"/>
        <v>0.45</v>
      </c>
      <c r="K681" s="1">
        <f>IFERROR(VLOOKUP(A681,'Ending FY2016'!$A:$E,5,FALSE),"0")+H681</f>
        <v>0</v>
      </c>
      <c r="L681" s="1">
        <f t="shared" si="32"/>
        <v>0.45</v>
      </c>
      <c r="M681" t="s">
        <v>36</v>
      </c>
      <c r="N681" t="s">
        <v>610</v>
      </c>
      <c r="O681" t="s">
        <v>20</v>
      </c>
      <c r="P681" t="s">
        <v>41</v>
      </c>
      <c r="Q681" t="s">
        <v>22</v>
      </c>
      <c r="R681" t="s">
        <v>79</v>
      </c>
      <c r="S681" t="s">
        <v>23</v>
      </c>
      <c r="T681" s="1"/>
    </row>
    <row r="682" spans="1:20" x14ac:dyDescent="0.25">
      <c r="A682" t="str">
        <f t="shared" si="30"/>
        <v>S1004100090100</v>
      </c>
      <c r="B682" t="s">
        <v>15</v>
      </c>
      <c r="C682" t="s">
        <v>590</v>
      </c>
      <c r="D682" t="s">
        <v>611</v>
      </c>
      <c r="E682" s="1">
        <v>0.08</v>
      </c>
      <c r="F682" s="1">
        <v>0</v>
      </c>
      <c r="G682" s="1">
        <v>0</v>
      </c>
      <c r="H682" s="1"/>
      <c r="J682" s="1">
        <f t="shared" si="31"/>
        <v>-0.08</v>
      </c>
      <c r="K682" s="1">
        <f>IFERROR(VLOOKUP(A682,'Ending FY2016'!$A:$E,5,FALSE),"0")+H682</f>
        <v>0</v>
      </c>
      <c r="L682" s="1">
        <f t="shared" si="32"/>
        <v>-0.08</v>
      </c>
      <c r="M682" t="s">
        <v>24</v>
      </c>
      <c r="N682" t="s">
        <v>24</v>
      </c>
      <c r="O682" t="s">
        <v>109</v>
      </c>
      <c r="P682" t="s">
        <v>41</v>
      </c>
      <c r="Q682" t="s">
        <v>22</v>
      </c>
      <c r="R682" t="s">
        <v>23</v>
      </c>
      <c r="S682" t="s">
        <v>24</v>
      </c>
      <c r="T682" s="1"/>
    </row>
    <row r="683" spans="1:20" x14ac:dyDescent="0.25">
      <c r="A683" t="str">
        <f t="shared" si="30"/>
        <v>S1004100096300</v>
      </c>
      <c r="B683" t="s">
        <v>15</v>
      </c>
      <c r="C683" t="s">
        <v>590</v>
      </c>
      <c r="D683" t="s">
        <v>111</v>
      </c>
      <c r="E683" s="1">
        <v>0</v>
      </c>
      <c r="F683" s="1">
        <v>0</v>
      </c>
      <c r="G683" s="1">
        <v>0</v>
      </c>
      <c r="H683" s="1"/>
      <c r="J683" s="1">
        <f t="shared" si="31"/>
        <v>0</v>
      </c>
      <c r="K683" s="1">
        <f>IFERROR(VLOOKUP(A683,'Ending FY2016'!$A:$E,5,FALSE),"0")+H683</f>
        <v>0</v>
      </c>
      <c r="L683" s="1">
        <f t="shared" si="32"/>
        <v>0</v>
      </c>
      <c r="M683" t="s">
        <v>24</v>
      </c>
      <c r="N683" t="s">
        <v>24</v>
      </c>
      <c r="O683" t="s">
        <v>109</v>
      </c>
      <c r="P683" t="s">
        <v>41</v>
      </c>
      <c r="Q683" t="s">
        <v>22</v>
      </c>
      <c r="R683" t="s">
        <v>23</v>
      </c>
      <c r="S683" t="s">
        <v>24</v>
      </c>
      <c r="T683" s="1"/>
    </row>
    <row r="684" spans="1:20" x14ac:dyDescent="0.25">
      <c r="A684" t="str">
        <f t="shared" si="30"/>
        <v>S1004100096500</v>
      </c>
      <c r="B684" t="s">
        <v>15</v>
      </c>
      <c r="C684" t="s">
        <v>590</v>
      </c>
      <c r="D684" t="s">
        <v>112</v>
      </c>
      <c r="E684" s="1">
        <v>-733.66</v>
      </c>
      <c r="F684" s="1">
        <v>0</v>
      </c>
      <c r="G684" s="1">
        <v>0</v>
      </c>
      <c r="H684" s="1"/>
      <c r="J684" s="1">
        <f t="shared" si="31"/>
        <v>733.66</v>
      </c>
      <c r="K684" s="1">
        <f>IFERROR(VLOOKUP(A684,'Ending FY2016'!$A:$E,5,FALSE),"0")+H684</f>
        <v>0</v>
      </c>
      <c r="L684" s="1">
        <f t="shared" si="32"/>
        <v>0</v>
      </c>
      <c r="M684" t="s">
        <v>24</v>
      </c>
      <c r="N684" t="s">
        <v>24</v>
      </c>
      <c r="O684" t="s">
        <v>109</v>
      </c>
      <c r="P684" t="s">
        <v>41</v>
      </c>
      <c r="Q684" t="s">
        <v>22</v>
      </c>
      <c r="R684" t="s">
        <v>23</v>
      </c>
      <c r="S684" t="s">
        <v>24</v>
      </c>
      <c r="T684" s="1"/>
    </row>
    <row r="685" spans="1:20" x14ac:dyDescent="0.25">
      <c r="A685" t="str">
        <f t="shared" si="30"/>
        <v>S1004100096700</v>
      </c>
      <c r="B685" t="s">
        <v>15</v>
      </c>
      <c r="C685" t="s">
        <v>590</v>
      </c>
      <c r="D685" t="s">
        <v>113</v>
      </c>
      <c r="E685" s="1">
        <v>0</v>
      </c>
      <c r="F685" s="1">
        <v>0</v>
      </c>
      <c r="G685" s="1">
        <v>0</v>
      </c>
      <c r="H685" s="1"/>
      <c r="J685" s="1">
        <f t="shared" si="31"/>
        <v>0</v>
      </c>
      <c r="K685" s="1">
        <f>IFERROR(VLOOKUP(A685,'Ending FY2016'!$A:$E,5,FALSE),"0")+H685</f>
        <v>0</v>
      </c>
      <c r="L685" s="1">
        <f t="shared" si="32"/>
        <v>0</v>
      </c>
      <c r="M685" t="s">
        <v>24</v>
      </c>
      <c r="N685" t="s">
        <v>24</v>
      </c>
      <c r="O685" t="s">
        <v>109</v>
      </c>
      <c r="P685" t="s">
        <v>41</v>
      </c>
      <c r="Q685" t="s">
        <v>22</v>
      </c>
      <c r="R685" t="s">
        <v>23</v>
      </c>
      <c r="S685" t="s">
        <v>24</v>
      </c>
      <c r="T685" s="1"/>
    </row>
    <row r="686" spans="1:20" x14ac:dyDescent="0.25">
      <c r="A686" t="str">
        <f t="shared" si="30"/>
        <v>S1004100097100</v>
      </c>
      <c r="B686" t="s">
        <v>15</v>
      </c>
      <c r="C686" t="s">
        <v>590</v>
      </c>
      <c r="D686" t="s">
        <v>120</v>
      </c>
      <c r="E686" s="1">
        <v>0</v>
      </c>
      <c r="F686" s="1">
        <v>0</v>
      </c>
      <c r="G686" s="1">
        <v>0</v>
      </c>
      <c r="H686" s="1"/>
      <c r="J686" s="1">
        <f t="shared" si="31"/>
        <v>0</v>
      </c>
      <c r="K686" s="1">
        <f>IFERROR(VLOOKUP(A686,'Ending FY2016'!$A:$E,5,FALSE),"0")+H686</f>
        <v>22528.01</v>
      </c>
      <c r="L686" s="1">
        <f t="shared" si="32"/>
        <v>22528.01</v>
      </c>
      <c r="M686" t="s">
        <v>24</v>
      </c>
      <c r="N686" t="s">
        <v>24</v>
      </c>
      <c r="O686" t="s">
        <v>109</v>
      </c>
      <c r="P686" t="s">
        <v>41</v>
      </c>
      <c r="Q686" t="s">
        <v>22</v>
      </c>
      <c r="R686" t="s">
        <v>23</v>
      </c>
      <c r="S686" t="s">
        <v>24</v>
      </c>
      <c r="T686" s="1"/>
    </row>
    <row r="687" spans="1:20" x14ac:dyDescent="0.25">
      <c r="A687" t="str">
        <f t="shared" si="30"/>
        <v>S1004100097400</v>
      </c>
      <c r="B687" t="s">
        <v>15</v>
      </c>
      <c r="C687" t="s">
        <v>590</v>
      </c>
      <c r="D687" t="s">
        <v>612</v>
      </c>
      <c r="E687" s="1">
        <v>0</v>
      </c>
      <c r="F687" s="1">
        <v>0</v>
      </c>
      <c r="G687" s="1">
        <v>0</v>
      </c>
      <c r="H687" s="1"/>
      <c r="J687" s="1">
        <f t="shared" si="31"/>
        <v>0</v>
      </c>
      <c r="K687" s="1">
        <f>IFERROR(VLOOKUP(A687,'Ending FY2016'!$A:$E,5,FALSE),"0")+H687</f>
        <v>0</v>
      </c>
      <c r="L687" s="1">
        <f t="shared" si="32"/>
        <v>0</v>
      </c>
      <c r="M687" t="s">
        <v>24</v>
      </c>
      <c r="N687" t="s">
        <v>24</v>
      </c>
      <c r="O687" t="s">
        <v>109</v>
      </c>
      <c r="P687" t="s">
        <v>41</v>
      </c>
      <c r="Q687" t="s">
        <v>22</v>
      </c>
      <c r="R687" t="s">
        <v>23</v>
      </c>
      <c r="S687" t="s">
        <v>24</v>
      </c>
      <c r="T687" s="1"/>
    </row>
    <row r="688" spans="1:20" x14ac:dyDescent="0.25">
      <c r="A688" t="str">
        <f t="shared" si="30"/>
        <v>S1004100097500</v>
      </c>
      <c r="B688" t="s">
        <v>15</v>
      </c>
      <c r="C688" t="s">
        <v>590</v>
      </c>
      <c r="D688" t="s">
        <v>449</v>
      </c>
      <c r="E688" s="1">
        <v>0</v>
      </c>
      <c r="F688" s="1">
        <v>0</v>
      </c>
      <c r="G688" s="1">
        <v>0</v>
      </c>
      <c r="H688" s="1"/>
      <c r="J688" s="1">
        <f t="shared" si="31"/>
        <v>0</v>
      </c>
      <c r="K688" s="1">
        <f>IFERROR(VLOOKUP(A688,'Ending FY2016'!$A:$E,5,FALSE),"0")+H688</f>
        <v>0</v>
      </c>
      <c r="L688" s="1">
        <f t="shared" si="32"/>
        <v>0</v>
      </c>
      <c r="M688" t="s">
        <v>24</v>
      </c>
      <c r="N688" t="s">
        <v>24</v>
      </c>
      <c r="O688" t="s">
        <v>109</v>
      </c>
      <c r="P688" t="s">
        <v>41</v>
      </c>
      <c r="Q688" t="s">
        <v>22</v>
      </c>
      <c r="R688" t="s">
        <v>23</v>
      </c>
      <c r="S688" t="s">
        <v>24</v>
      </c>
      <c r="T688" s="1"/>
    </row>
    <row r="689" spans="1:20" x14ac:dyDescent="0.25">
      <c r="A689" t="str">
        <f t="shared" si="30"/>
        <v>S1004100098500</v>
      </c>
      <c r="B689" t="s">
        <v>15</v>
      </c>
      <c r="C689" t="s">
        <v>590</v>
      </c>
      <c r="D689" t="s">
        <v>453</v>
      </c>
      <c r="E689" s="1">
        <v>-1759995.45</v>
      </c>
      <c r="F689" s="1">
        <v>0</v>
      </c>
      <c r="G689" s="1">
        <v>0</v>
      </c>
      <c r="H689" s="1"/>
      <c r="J689" s="1">
        <f t="shared" si="31"/>
        <v>1759995.45</v>
      </c>
      <c r="K689" s="1">
        <f>IFERROR(VLOOKUP(A689,'Ending FY2016'!$A:$E,5,FALSE),"0")+H689</f>
        <v>1760000.92</v>
      </c>
      <c r="L689" s="1">
        <f t="shared" si="32"/>
        <v>1759995.45</v>
      </c>
      <c r="M689" t="s">
        <v>24</v>
      </c>
      <c r="N689" t="s">
        <v>24</v>
      </c>
      <c r="O689" t="s">
        <v>107</v>
      </c>
      <c r="P689" t="s">
        <v>41</v>
      </c>
      <c r="Q689" t="s">
        <v>22</v>
      </c>
      <c r="R689" t="s">
        <v>23</v>
      </c>
      <c r="S689" t="s">
        <v>24</v>
      </c>
      <c r="T689" s="1"/>
    </row>
    <row r="690" spans="1:20" x14ac:dyDescent="0.25">
      <c r="A690" t="str">
        <f t="shared" si="30"/>
        <v>S1004100099300</v>
      </c>
      <c r="B690" t="s">
        <v>15</v>
      </c>
      <c r="C690" t="s">
        <v>590</v>
      </c>
      <c r="D690" t="s">
        <v>125</v>
      </c>
      <c r="E690" s="1">
        <v>0</v>
      </c>
      <c r="F690" s="1">
        <v>0</v>
      </c>
      <c r="G690" s="1">
        <v>4558.58</v>
      </c>
      <c r="H690" s="1"/>
      <c r="J690" s="1">
        <f t="shared" si="31"/>
        <v>4558.58</v>
      </c>
      <c r="K690" s="1">
        <f>IFERROR(VLOOKUP(A690,'Ending FY2016'!$A:$E,5,FALSE),"0")+H690</f>
        <v>4558.58</v>
      </c>
      <c r="L690" s="1">
        <f t="shared" si="32"/>
        <v>4558.58</v>
      </c>
      <c r="M690" t="s">
        <v>24</v>
      </c>
      <c r="N690" t="s">
        <v>24</v>
      </c>
      <c r="O690" t="s">
        <v>107</v>
      </c>
      <c r="P690" t="s">
        <v>41</v>
      </c>
      <c r="Q690" t="s">
        <v>22</v>
      </c>
      <c r="R690" t="s">
        <v>23</v>
      </c>
      <c r="S690" t="s">
        <v>24</v>
      </c>
      <c r="T690" s="1"/>
    </row>
    <row r="691" spans="1:20" x14ac:dyDescent="0.25">
      <c r="A691" t="str">
        <f t="shared" si="30"/>
        <v>S1004100099800</v>
      </c>
      <c r="B691" t="s">
        <v>15</v>
      </c>
      <c r="C691" t="s">
        <v>590</v>
      </c>
      <c r="D691" t="s">
        <v>144</v>
      </c>
      <c r="E691" s="1">
        <v>0</v>
      </c>
      <c r="F691" s="1">
        <v>0</v>
      </c>
      <c r="G691" s="1">
        <v>0</v>
      </c>
      <c r="H691" s="1"/>
      <c r="J691" s="1">
        <f t="shared" si="31"/>
        <v>0</v>
      </c>
      <c r="K691" s="1">
        <f>IFERROR(VLOOKUP(A691,'Ending FY2016'!$A:$E,5,FALSE),"0")+H691</f>
        <v>0</v>
      </c>
      <c r="L691" s="1">
        <f t="shared" si="32"/>
        <v>0</v>
      </c>
      <c r="M691" t="s">
        <v>24</v>
      </c>
      <c r="N691" t="s">
        <v>24</v>
      </c>
      <c r="O691" t="s">
        <v>109</v>
      </c>
      <c r="P691" t="s">
        <v>41</v>
      </c>
      <c r="Q691" t="s">
        <v>22</v>
      </c>
      <c r="R691" t="s">
        <v>23</v>
      </c>
      <c r="S691" t="s">
        <v>24</v>
      </c>
      <c r="T691" s="1"/>
    </row>
    <row r="692" spans="1:20" x14ac:dyDescent="0.25">
      <c r="A692" t="str">
        <f t="shared" si="30"/>
        <v>S1004100099802</v>
      </c>
      <c r="B692" t="s">
        <v>15</v>
      </c>
      <c r="C692" t="s">
        <v>590</v>
      </c>
      <c r="D692" t="s">
        <v>213</v>
      </c>
      <c r="E692" s="1">
        <v>0</v>
      </c>
      <c r="F692" s="1">
        <v>0</v>
      </c>
      <c r="G692" s="1">
        <v>0</v>
      </c>
      <c r="H692" s="1"/>
      <c r="J692" s="1">
        <f t="shared" si="31"/>
        <v>0</v>
      </c>
      <c r="K692" s="1">
        <f>IFERROR(VLOOKUP(A692,'Ending FY2016'!$A:$E,5,FALSE),"0")+H692</f>
        <v>0</v>
      </c>
      <c r="L692" s="1">
        <f t="shared" si="32"/>
        <v>0</v>
      </c>
      <c r="M692" t="s">
        <v>24</v>
      </c>
      <c r="N692" t="s">
        <v>24</v>
      </c>
      <c r="O692" t="s">
        <v>109</v>
      </c>
      <c r="P692" t="s">
        <v>41</v>
      </c>
      <c r="Q692" t="s">
        <v>22</v>
      </c>
      <c r="R692" t="s">
        <v>23</v>
      </c>
      <c r="S692" t="s">
        <v>24</v>
      </c>
      <c r="T692" s="1"/>
    </row>
    <row r="693" spans="1:20" x14ac:dyDescent="0.25">
      <c r="A693" t="str">
        <f t="shared" si="30"/>
        <v>S1004100099900</v>
      </c>
      <c r="B693" t="s">
        <v>15</v>
      </c>
      <c r="C693" t="s">
        <v>590</v>
      </c>
      <c r="D693" t="s">
        <v>127</v>
      </c>
      <c r="E693" s="1">
        <v>-14159.64</v>
      </c>
      <c r="F693" s="1">
        <v>0</v>
      </c>
      <c r="G693" s="1">
        <v>0</v>
      </c>
      <c r="H693" s="1"/>
      <c r="J693" s="1">
        <f t="shared" si="31"/>
        <v>14159.64</v>
      </c>
      <c r="K693" s="1">
        <f>IFERROR(VLOOKUP(A693,'Ending FY2016'!$A:$E,5,FALSE),"0")+H693</f>
        <v>14161.969999999972</v>
      </c>
      <c r="L693" s="1">
        <f t="shared" si="32"/>
        <v>14159.64</v>
      </c>
      <c r="M693" t="s">
        <v>24</v>
      </c>
      <c r="N693" t="s">
        <v>24</v>
      </c>
      <c r="O693" t="s">
        <v>107</v>
      </c>
      <c r="P693" t="s">
        <v>41</v>
      </c>
      <c r="Q693" t="s">
        <v>22</v>
      </c>
      <c r="R693" t="s">
        <v>23</v>
      </c>
      <c r="S693" t="s">
        <v>24</v>
      </c>
      <c r="T693" s="1"/>
    </row>
    <row r="694" spans="1:20" x14ac:dyDescent="0.25">
      <c r="A694" t="str">
        <f t="shared" si="30"/>
        <v>S1004250013400</v>
      </c>
      <c r="B694" t="s">
        <v>15</v>
      </c>
      <c r="C694" t="s">
        <v>613</v>
      </c>
      <c r="D694" t="s">
        <v>29</v>
      </c>
      <c r="E694" s="1">
        <v>-16450.46</v>
      </c>
      <c r="F694" s="1">
        <v>5453.5</v>
      </c>
      <c r="G694" s="1">
        <v>0</v>
      </c>
      <c r="H694" s="1"/>
      <c r="J694" s="1">
        <f t="shared" si="31"/>
        <v>10996.96</v>
      </c>
      <c r="K694" s="1">
        <f>IFERROR(VLOOKUP(A694,'Ending FY2016'!$A:$E,5,FALSE),"0")+H694</f>
        <v>11003.190000000002</v>
      </c>
      <c r="L694" s="1">
        <f t="shared" si="32"/>
        <v>10996.96</v>
      </c>
      <c r="M694" t="s">
        <v>18</v>
      </c>
      <c r="N694" t="s">
        <v>58</v>
      </c>
      <c r="O694" t="s">
        <v>20</v>
      </c>
      <c r="P694" t="s">
        <v>21</v>
      </c>
      <c r="Q694" t="s">
        <v>22</v>
      </c>
      <c r="R694" t="s">
        <v>23</v>
      </c>
      <c r="S694" t="s">
        <v>24</v>
      </c>
      <c r="T694" s="1"/>
    </row>
    <row r="695" spans="1:20" x14ac:dyDescent="0.25">
      <c r="A695" t="str">
        <f t="shared" si="30"/>
        <v>S1004250090200</v>
      </c>
      <c r="B695" t="s">
        <v>15</v>
      </c>
      <c r="C695" t="s">
        <v>613</v>
      </c>
      <c r="D695" t="s">
        <v>130</v>
      </c>
      <c r="E695" s="1">
        <v>-296.58999999999997</v>
      </c>
      <c r="F695" s="1">
        <v>0</v>
      </c>
      <c r="G695" s="1">
        <v>0</v>
      </c>
      <c r="H695" s="1"/>
      <c r="J695" s="1">
        <f t="shared" si="31"/>
        <v>296.58999999999997</v>
      </c>
      <c r="K695" s="1">
        <f>IFERROR(VLOOKUP(A695,'Ending FY2016'!$A:$E,5,FALSE),"0")+H695</f>
        <v>340</v>
      </c>
      <c r="L695" s="1">
        <f t="shared" si="32"/>
        <v>340</v>
      </c>
      <c r="M695" t="s">
        <v>24</v>
      </c>
      <c r="N695" t="s">
        <v>24</v>
      </c>
      <c r="O695" t="s">
        <v>107</v>
      </c>
      <c r="P695" t="s">
        <v>41</v>
      </c>
      <c r="Q695" t="s">
        <v>22</v>
      </c>
      <c r="R695" t="s">
        <v>23</v>
      </c>
      <c r="S695" t="s">
        <v>24</v>
      </c>
      <c r="T695" s="1"/>
    </row>
    <row r="696" spans="1:20" x14ac:dyDescent="0.25">
      <c r="A696" t="str">
        <f t="shared" si="30"/>
        <v>S1004250096700</v>
      </c>
      <c r="B696" t="s">
        <v>15</v>
      </c>
      <c r="C696" t="s">
        <v>613</v>
      </c>
      <c r="D696" t="s">
        <v>113</v>
      </c>
      <c r="E696" s="1">
        <v>0</v>
      </c>
      <c r="F696" s="1">
        <v>0</v>
      </c>
      <c r="G696" s="1">
        <v>0</v>
      </c>
      <c r="H696" s="1"/>
      <c r="J696" s="1">
        <f t="shared" si="31"/>
        <v>0</v>
      </c>
      <c r="K696" s="1">
        <f>IFERROR(VLOOKUP(A696,'Ending FY2016'!$A:$E,5,FALSE),"0")+H696</f>
        <v>0</v>
      </c>
      <c r="L696" s="1">
        <f t="shared" si="32"/>
        <v>0</v>
      </c>
      <c r="M696" t="s">
        <v>24</v>
      </c>
      <c r="N696" t="s">
        <v>24</v>
      </c>
      <c r="O696" t="s">
        <v>109</v>
      </c>
      <c r="P696" t="s">
        <v>41</v>
      </c>
      <c r="Q696" t="s">
        <v>22</v>
      </c>
      <c r="R696" t="s">
        <v>23</v>
      </c>
      <c r="S696" t="s">
        <v>24</v>
      </c>
      <c r="T696" s="1"/>
    </row>
    <row r="697" spans="1:20" x14ac:dyDescent="0.25">
      <c r="A697" t="str">
        <f t="shared" si="30"/>
        <v>S1004250097100</v>
      </c>
      <c r="B697" t="s">
        <v>15</v>
      </c>
      <c r="C697" t="s">
        <v>613</v>
      </c>
      <c r="D697" t="s">
        <v>120</v>
      </c>
      <c r="E697" s="1">
        <v>11242.27</v>
      </c>
      <c r="F697" s="1">
        <v>0</v>
      </c>
      <c r="G697" s="1">
        <v>0</v>
      </c>
      <c r="H697" s="1"/>
      <c r="J697" s="1">
        <f t="shared" si="31"/>
        <v>-11242.27</v>
      </c>
      <c r="K697" s="1">
        <f>IFERROR(VLOOKUP(A697,'Ending FY2016'!$A:$E,5,FALSE),"0")+H697</f>
        <v>-11242.27</v>
      </c>
      <c r="L697" s="1">
        <f t="shared" si="32"/>
        <v>-11242.27</v>
      </c>
      <c r="M697" t="s">
        <v>24</v>
      </c>
      <c r="N697" t="s">
        <v>24</v>
      </c>
      <c r="O697" t="s">
        <v>109</v>
      </c>
      <c r="P697" t="s">
        <v>41</v>
      </c>
      <c r="Q697" t="s">
        <v>22</v>
      </c>
      <c r="R697" t="s">
        <v>23</v>
      </c>
      <c r="S697" t="s">
        <v>24</v>
      </c>
      <c r="T697" s="1"/>
    </row>
    <row r="698" spans="1:20" x14ac:dyDescent="0.25">
      <c r="A698" t="str">
        <f t="shared" si="30"/>
        <v>S1004250097101</v>
      </c>
      <c r="B698" t="s">
        <v>15</v>
      </c>
      <c r="C698" t="s">
        <v>613</v>
      </c>
      <c r="D698" t="s">
        <v>121</v>
      </c>
      <c r="E698" s="1">
        <v>0</v>
      </c>
      <c r="F698" s="1">
        <v>0</v>
      </c>
      <c r="G698" s="1">
        <v>0</v>
      </c>
      <c r="H698" s="1"/>
      <c r="J698" s="1">
        <f t="shared" si="31"/>
        <v>0</v>
      </c>
      <c r="K698" s="1">
        <f>IFERROR(VLOOKUP(A698,'Ending FY2016'!$A:$E,5,FALSE),"0")+H698</f>
        <v>0</v>
      </c>
      <c r="L698" s="1">
        <f t="shared" si="32"/>
        <v>0</v>
      </c>
      <c r="M698" t="s">
        <v>24</v>
      </c>
      <c r="N698" t="s">
        <v>24</v>
      </c>
      <c r="O698" t="s">
        <v>109</v>
      </c>
      <c r="P698" t="s">
        <v>41</v>
      </c>
      <c r="Q698" t="s">
        <v>22</v>
      </c>
      <c r="R698" t="s">
        <v>23</v>
      </c>
      <c r="S698" t="s">
        <v>24</v>
      </c>
      <c r="T698" s="1"/>
    </row>
    <row r="699" spans="1:20" x14ac:dyDescent="0.25">
      <c r="A699" t="str">
        <f t="shared" si="30"/>
        <v>S1004250099300</v>
      </c>
      <c r="B699" t="s">
        <v>15</v>
      </c>
      <c r="C699" t="s">
        <v>613</v>
      </c>
      <c r="D699" t="s">
        <v>125</v>
      </c>
      <c r="E699" s="1">
        <v>0</v>
      </c>
      <c r="F699" s="1">
        <v>0</v>
      </c>
      <c r="G699" s="1">
        <v>0</v>
      </c>
      <c r="H699" s="1"/>
      <c r="J699" s="1">
        <f t="shared" si="31"/>
        <v>0</v>
      </c>
      <c r="K699" s="1">
        <f>IFERROR(VLOOKUP(A699,'Ending FY2016'!$A:$E,5,FALSE),"0")+H699</f>
        <v>0</v>
      </c>
      <c r="L699" s="1">
        <f t="shared" si="32"/>
        <v>0</v>
      </c>
      <c r="M699" t="s">
        <v>24</v>
      </c>
      <c r="N699" t="s">
        <v>24</v>
      </c>
      <c r="O699" t="s">
        <v>107</v>
      </c>
      <c r="P699" t="s">
        <v>41</v>
      </c>
      <c r="Q699" t="s">
        <v>22</v>
      </c>
      <c r="R699" t="s">
        <v>23</v>
      </c>
      <c r="S699" t="s">
        <v>24</v>
      </c>
      <c r="T699" s="1"/>
    </row>
    <row r="700" spans="1:20" x14ac:dyDescent="0.25">
      <c r="A700" t="str">
        <f t="shared" si="30"/>
        <v>S1004250099800</v>
      </c>
      <c r="B700" t="s">
        <v>15</v>
      </c>
      <c r="C700" t="s">
        <v>613</v>
      </c>
      <c r="D700" t="s">
        <v>144</v>
      </c>
      <c r="E700" s="1">
        <v>6933.32</v>
      </c>
      <c r="F700" s="1">
        <v>0</v>
      </c>
      <c r="G700" s="1">
        <v>0</v>
      </c>
      <c r="H700" s="1"/>
      <c r="J700" s="1">
        <f t="shared" si="31"/>
        <v>-6933.32</v>
      </c>
      <c r="K700" s="1">
        <f>IFERROR(VLOOKUP(A700,'Ending FY2016'!$A:$E,5,FALSE),"0")+H700</f>
        <v>0</v>
      </c>
      <c r="L700" s="1">
        <f t="shared" si="32"/>
        <v>0</v>
      </c>
      <c r="M700" t="s">
        <v>24</v>
      </c>
      <c r="N700" t="s">
        <v>24</v>
      </c>
      <c r="O700" t="s">
        <v>109</v>
      </c>
      <c r="P700" t="s">
        <v>41</v>
      </c>
      <c r="Q700" t="s">
        <v>22</v>
      </c>
      <c r="R700" t="s">
        <v>23</v>
      </c>
      <c r="S700" t="s">
        <v>24</v>
      </c>
      <c r="T700" s="1"/>
    </row>
    <row r="701" spans="1:20" x14ac:dyDescent="0.25">
      <c r="A701" t="str">
        <f t="shared" si="30"/>
        <v>S1004250099801</v>
      </c>
      <c r="B701" t="s">
        <v>15</v>
      </c>
      <c r="C701" t="s">
        <v>613</v>
      </c>
      <c r="D701" t="s">
        <v>126</v>
      </c>
      <c r="E701" s="1">
        <v>0</v>
      </c>
      <c r="F701" s="1">
        <v>0</v>
      </c>
      <c r="G701" s="1">
        <v>0</v>
      </c>
      <c r="H701" s="1"/>
      <c r="J701" s="1">
        <f t="shared" si="31"/>
        <v>0</v>
      </c>
      <c r="K701" s="1">
        <f>IFERROR(VLOOKUP(A701,'Ending FY2016'!$A:$E,5,FALSE),"0")+H701</f>
        <v>0</v>
      </c>
      <c r="L701" s="1">
        <f t="shared" si="32"/>
        <v>0</v>
      </c>
      <c r="M701" t="s">
        <v>24</v>
      </c>
      <c r="N701" t="s">
        <v>24</v>
      </c>
      <c r="O701" t="s">
        <v>109</v>
      </c>
      <c r="P701" t="s">
        <v>41</v>
      </c>
      <c r="Q701" t="s">
        <v>22</v>
      </c>
      <c r="R701" t="s">
        <v>23</v>
      </c>
      <c r="S701" t="s">
        <v>24</v>
      </c>
      <c r="T701" s="1"/>
    </row>
    <row r="702" spans="1:20" x14ac:dyDescent="0.25">
      <c r="A702" t="str">
        <f t="shared" si="30"/>
        <v>S1004270012000</v>
      </c>
      <c r="B702" t="s">
        <v>15</v>
      </c>
      <c r="C702" t="s">
        <v>614</v>
      </c>
      <c r="D702" t="s">
        <v>159</v>
      </c>
      <c r="E702" s="1">
        <v>199276.94</v>
      </c>
      <c r="F702" s="1">
        <v>955648.8</v>
      </c>
      <c r="G702" s="1">
        <v>0</v>
      </c>
      <c r="H702" s="1"/>
      <c r="J702" s="1">
        <f t="shared" si="31"/>
        <v>-1154925.74</v>
      </c>
      <c r="K702" s="1">
        <f>IFERROR(VLOOKUP(A702,'Ending FY2016'!$A:$E,5,FALSE),"0")+H702</f>
        <v>-1154925.74</v>
      </c>
      <c r="L702" s="1">
        <f t="shared" si="32"/>
        <v>-1154925.74</v>
      </c>
      <c r="M702" t="s">
        <v>18</v>
      </c>
      <c r="N702" t="s">
        <v>85</v>
      </c>
      <c r="O702" t="s">
        <v>20</v>
      </c>
      <c r="P702" t="s">
        <v>41</v>
      </c>
      <c r="Q702" t="s">
        <v>22</v>
      </c>
      <c r="R702" t="s">
        <v>23</v>
      </c>
      <c r="S702" t="s">
        <v>23</v>
      </c>
      <c r="T702" s="1"/>
    </row>
    <row r="703" spans="1:20" x14ac:dyDescent="0.25">
      <c r="A703" t="str">
        <f t="shared" si="30"/>
        <v>S1004270012100</v>
      </c>
      <c r="B703" t="s">
        <v>15</v>
      </c>
      <c r="C703" t="s">
        <v>614</v>
      </c>
      <c r="D703" t="s">
        <v>51</v>
      </c>
      <c r="E703" s="1">
        <v>46907.41</v>
      </c>
      <c r="F703" s="1">
        <v>48369.9</v>
      </c>
      <c r="G703" s="1">
        <v>0</v>
      </c>
      <c r="H703" s="1"/>
      <c r="J703" s="1">
        <f t="shared" si="31"/>
        <v>-95277.31</v>
      </c>
      <c r="K703" s="1">
        <f>IFERROR(VLOOKUP(A703,'Ending FY2016'!$A:$E,5,FALSE),"0")+H703</f>
        <v>-95277.31</v>
      </c>
      <c r="L703" s="1">
        <f t="shared" si="32"/>
        <v>-95277.31</v>
      </c>
      <c r="M703" t="s">
        <v>18</v>
      </c>
      <c r="N703" t="s">
        <v>98</v>
      </c>
      <c r="O703" t="s">
        <v>20</v>
      </c>
      <c r="P703" t="s">
        <v>41</v>
      </c>
      <c r="Q703" t="s">
        <v>22</v>
      </c>
      <c r="R703" t="s">
        <v>23</v>
      </c>
      <c r="S703" t="s">
        <v>23</v>
      </c>
      <c r="T703" s="1"/>
    </row>
    <row r="704" spans="1:20" x14ac:dyDescent="0.25">
      <c r="A704" t="str">
        <f t="shared" si="30"/>
        <v>S1004270014100</v>
      </c>
      <c r="B704" t="s">
        <v>15</v>
      </c>
      <c r="C704" t="s">
        <v>614</v>
      </c>
      <c r="D704" t="s">
        <v>64</v>
      </c>
      <c r="E704" s="1">
        <v>0</v>
      </c>
      <c r="F704" s="1">
        <v>0</v>
      </c>
      <c r="G704" s="1">
        <v>0</v>
      </c>
      <c r="H704" s="1"/>
      <c r="J704" s="1">
        <f t="shared" si="31"/>
        <v>0</v>
      </c>
      <c r="K704" s="1">
        <f>IFERROR(VLOOKUP(A704,'Ending FY2016'!$A:$E,5,FALSE),"0")+H704</f>
        <v>0</v>
      </c>
      <c r="L704" s="1">
        <f t="shared" si="32"/>
        <v>0</v>
      </c>
      <c r="M704" t="s">
        <v>18</v>
      </c>
      <c r="N704" t="s">
        <v>65</v>
      </c>
      <c r="O704" t="s">
        <v>20</v>
      </c>
      <c r="P704" t="s">
        <v>41</v>
      </c>
      <c r="Q704" t="s">
        <v>22</v>
      </c>
      <c r="R704" t="s">
        <v>23</v>
      </c>
      <c r="S704" t="s">
        <v>66</v>
      </c>
      <c r="T704" s="1"/>
    </row>
    <row r="705" spans="1:20" x14ac:dyDescent="0.25">
      <c r="A705" t="str">
        <f t="shared" si="30"/>
        <v>S1004270015100</v>
      </c>
      <c r="B705" t="s">
        <v>15</v>
      </c>
      <c r="C705" t="s">
        <v>614</v>
      </c>
      <c r="D705" t="s">
        <v>245</v>
      </c>
      <c r="E705" s="1">
        <v>0</v>
      </c>
      <c r="F705" s="1">
        <v>0</v>
      </c>
      <c r="G705" s="1">
        <v>0</v>
      </c>
      <c r="H705" s="1"/>
      <c r="J705" s="1">
        <f t="shared" si="31"/>
        <v>0</v>
      </c>
      <c r="K705" s="1">
        <f>IFERROR(VLOOKUP(A705,'Ending FY2016'!$A:$E,5,FALSE),"0")+H705</f>
        <v>0</v>
      </c>
      <c r="L705" s="1">
        <f t="shared" si="32"/>
        <v>0</v>
      </c>
      <c r="M705" t="s">
        <v>18</v>
      </c>
      <c r="N705" t="s">
        <v>148</v>
      </c>
      <c r="O705" t="s">
        <v>20</v>
      </c>
      <c r="P705" t="s">
        <v>41</v>
      </c>
      <c r="Q705" t="s">
        <v>22</v>
      </c>
      <c r="R705" t="s">
        <v>23</v>
      </c>
      <c r="S705" t="s">
        <v>66</v>
      </c>
      <c r="T705" s="1"/>
    </row>
    <row r="706" spans="1:20" x14ac:dyDescent="0.25">
      <c r="A706" t="str">
        <f t="shared" si="30"/>
        <v>S2274270016900</v>
      </c>
      <c r="B706" t="s">
        <v>615</v>
      </c>
      <c r="C706" t="s">
        <v>614</v>
      </c>
      <c r="D706" t="s">
        <v>616</v>
      </c>
      <c r="E706" s="1">
        <v>91567.91</v>
      </c>
      <c r="F706" s="1">
        <v>326131.15000000002</v>
      </c>
      <c r="G706" s="1">
        <v>0</v>
      </c>
      <c r="H706" s="1"/>
      <c r="J706" s="1">
        <f t="shared" si="31"/>
        <v>-417699.06000000006</v>
      </c>
      <c r="K706" s="1">
        <f>IFERROR(VLOOKUP(A706,'Ending FY2016'!$A:$E,5,FALSE),"0")+H706</f>
        <v>-417699.06000000017</v>
      </c>
      <c r="L706" s="1">
        <f t="shared" si="32"/>
        <v>-417699.06000000006</v>
      </c>
      <c r="M706" t="s">
        <v>18</v>
      </c>
      <c r="N706" t="s">
        <v>617</v>
      </c>
      <c r="O706" t="s">
        <v>135</v>
      </c>
      <c r="P706" t="s">
        <v>21</v>
      </c>
      <c r="Q706" t="s">
        <v>22</v>
      </c>
      <c r="R706" t="s">
        <v>23</v>
      </c>
      <c r="S706" t="s">
        <v>24</v>
      </c>
      <c r="T706" s="1"/>
    </row>
    <row r="707" spans="1:20" x14ac:dyDescent="0.25">
      <c r="A707" t="str">
        <f t="shared" si="30"/>
        <v>S1004270096700</v>
      </c>
      <c r="B707" t="s">
        <v>15</v>
      </c>
      <c r="C707" t="s">
        <v>614</v>
      </c>
      <c r="D707" t="s">
        <v>113</v>
      </c>
      <c r="E707" s="1">
        <v>0</v>
      </c>
      <c r="F707" s="1">
        <v>0</v>
      </c>
      <c r="G707" s="1">
        <v>0</v>
      </c>
      <c r="H707" s="1"/>
      <c r="J707" s="1">
        <f t="shared" si="31"/>
        <v>0</v>
      </c>
      <c r="K707" s="1">
        <f>IFERROR(VLOOKUP(A707,'Ending FY2016'!$A:$E,5,FALSE),"0")+H707</f>
        <v>0</v>
      </c>
      <c r="L707" s="1">
        <f t="shared" si="32"/>
        <v>0</v>
      </c>
      <c r="M707" t="s">
        <v>24</v>
      </c>
      <c r="N707" t="s">
        <v>24</v>
      </c>
      <c r="O707" t="s">
        <v>109</v>
      </c>
      <c r="P707" t="s">
        <v>41</v>
      </c>
      <c r="Q707" t="s">
        <v>22</v>
      </c>
      <c r="R707" t="s">
        <v>23</v>
      </c>
      <c r="S707" t="s">
        <v>24</v>
      </c>
      <c r="T707" s="1"/>
    </row>
    <row r="708" spans="1:20" x14ac:dyDescent="0.25">
      <c r="A708" t="str">
        <f t="shared" ref="A708:A771" si="33">B708&amp;C708&amp;D708</f>
        <v>S1004270097100</v>
      </c>
      <c r="B708" t="s">
        <v>15</v>
      </c>
      <c r="C708" t="s">
        <v>614</v>
      </c>
      <c r="D708" t="s">
        <v>120</v>
      </c>
      <c r="E708" s="1">
        <v>0</v>
      </c>
      <c r="F708" s="1">
        <v>0</v>
      </c>
      <c r="G708" s="1">
        <v>0</v>
      </c>
      <c r="H708" s="1"/>
      <c r="J708" s="1">
        <f t="shared" ref="J708:J771" si="34">-E708-F708+G708+H708</f>
        <v>0</v>
      </c>
      <c r="K708" s="1">
        <f>IFERROR(VLOOKUP(A708,'Ending FY2016'!$A:$E,5,FALSE),"0")+H708</f>
        <v>0</v>
      </c>
      <c r="L708" s="1">
        <f t="shared" ref="L708:L771" si="35">IF(J708-K708&lt;-10,K708+I708,IF(J708-K708&gt;10,K708+I708,J708+I708))</f>
        <v>0</v>
      </c>
      <c r="M708" t="s">
        <v>24</v>
      </c>
      <c r="N708" t="s">
        <v>24</v>
      </c>
      <c r="O708" t="s">
        <v>109</v>
      </c>
      <c r="P708" t="s">
        <v>41</v>
      </c>
      <c r="Q708" t="s">
        <v>22</v>
      </c>
      <c r="R708" t="s">
        <v>23</v>
      </c>
      <c r="S708" t="s">
        <v>24</v>
      </c>
      <c r="T708" s="1"/>
    </row>
    <row r="709" spans="1:20" x14ac:dyDescent="0.25">
      <c r="A709" t="str">
        <f t="shared" si="33"/>
        <v>S1004270099700</v>
      </c>
      <c r="B709" t="s">
        <v>15</v>
      </c>
      <c r="C709" t="s">
        <v>614</v>
      </c>
      <c r="D709" t="s">
        <v>236</v>
      </c>
      <c r="E709" s="1">
        <v>0</v>
      </c>
      <c r="F709" s="1">
        <v>0</v>
      </c>
      <c r="G709" s="1">
        <v>0</v>
      </c>
      <c r="H709" s="1"/>
      <c r="J709" s="1">
        <f t="shared" si="34"/>
        <v>0</v>
      </c>
      <c r="K709" s="1">
        <f>IFERROR(VLOOKUP(A709,'Ending FY2016'!$A:$E,5,FALSE),"0")+H709</f>
        <v>0</v>
      </c>
      <c r="L709" s="1">
        <f t="shared" si="35"/>
        <v>0</v>
      </c>
      <c r="M709" t="s">
        <v>24</v>
      </c>
      <c r="N709" t="s">
        <v>24</v>
      </c>
      <c r="O709" t="s">
        <v>109</v>
      </c>
      <c r="P709" t="s">
        <v>41</v>
      </c>
      <c r="Q709" t="s">
        <v>22</v>
      </c>
      <c r="R709" t="s">
        <v>23</v>
      </c>
      <c r="S709" t="s">
        <v>24</v>
      </c>
      <c r="T709" s="1"/>
    </row>
    <row r="710" spans="1:20" x14ac:dyDescent="0.25">
      <c r="A710" t="str">
        <f t="shared" si="33"/>
        <v>S1004320012100</v>
      </c>
      <c r="B710" t="s">
        <v>15</v>
      </c>
      <c r="C710" t="s">
        <v>351</v>
      </c>
      <c r="D710" t="s">
        <v>51</v>
      </c>
      <c r="E710" s="1">
        <v>-34326.629999999997</v>
      </c>
      <c r="F710" s="1">
        <v>0</v>
      </c>
      <c r="G710" s="1">
        <v>0</v>
      </c>
      <c r="H710" s="1"/>
      <c r="J710" s="1">
        <f t="shared" si="34"/>
        <v>34326.629999999997</v>
      </c>
      <c r="K710" s="1">
        <f>IFERROR(VLOOKUP(A710,'Ending FY2016'!$A:$E,5,FALSE),"0")+H710</f>
        <v>34333.18</v>
      </c>
      <c r="L710" s="1">
        <f t="shared" si="35"/>
        <v>34326.629999999997</v>
      </c>
      <c r="M710" t="s">
        <v>18</v>
      </c>
      <c r="N710" t="s">
        <v>58</v>
      </c>
      <c r="O710" t="s">
        <v>20</v>
      </c>
      <c r="P710" t="s">
        <v>41</v>
      </c>
      <c r="Q710" t="s">
        <v>22</v>
      </c>
      <c r="R710" t="s">
        <v>23</v>
      </c>
      <c r="S710" t="s">
        <v>24</v>
      </c>
      <c r="T710" s="1"/>
    </row>
    <row r="711" spans="1:20" x14ac:dyDescent="0.25">
      <c r="A711" t="str">
        <f t="shared" si="33"/>
        <v>S1004320013100</v>
      </c>
      <c r="B711" t="s">
        <v>15</v>
      </c>
      <c r="C711" t="s">
        <v>351</v>
      </c>
      <c r="D711" t="s">
        <v>27</v>
      </c>
      <c r="E711" s="1">
        <v>414202.19</v>
      </c>
      <c r="F711" s="1">
        <v>0</v>
      </c>
      <c r="G711" s="1">
        <v>0</v>
      </c>
      <c r="H711" s="1"/>
      <c r="J711" s="1">
        <f t="shared" si="34"/>
        <v>-414202.19</v>
      </c>
      <c r="K711" s="1">
        <f>IFERROR(VLOOKUP(A711,'Ending FY2016'!$A:$E,5,FALSE),"0")+H711</f>
        <v>-405154.46999999986</v>
      </c>
      <c r="L711" s="1">
        <f t="shared" si="35"/>
        <v>-405154.46999999986</v>
      </c>
      <c r="M711" t="s">
        <v>18</v>
      </c>
      <c r="N711" t="s">
        <v>85</v>
      </c>
      <c r="O711" t="s">
        <v>20</v>
      </c>
      <c r="P711" t="s">
        <v>41</v>
      </c>
      <c r="Q711" t="s">
        <v>22</v>
      </c>
      <c r="R711" t="s">
        <v>23</v>
      </c>
      <c r="S711" t="s">
        <v>23</v>
      </c>
      <c r="T711" s="1"/>
    </row>
    <row r="712" spans="1:20" x14ac:dyDescent="0.25">
      <c r="A712" t="str">
        <f t="shared" si="33"/>
        <v>S1004320013200</v>
      </c>
      <c r="B712" t="s">
        <v>15</v>
      </c>
      <c r="C712" t="s">
        <v>351</v>
      </c>
      <c r="D712" t="s">
        <v>57</v>
      </c>
      <c r="E712" s="1">
        <v>0</v>
      </c>
      <c r="F712" s="1">
        <v>0</v>
      </c>
      <c r="G712" s="1">
        <v>0</v>
      </c>
      <c r="H712" s="1"/>
      <c r="J712" s="1">
        <f t="shared" si="34"/>
        <v>0</v>
      </c>
      <c r="K712" s="1">
        <f>IFERROR(VLOOKUP(A712,'Ending FY2016'!$A:$E,5,FALSE),"0")+H712</f>
        <v>-7</v>
      </c>
      <c r="L712" s="1">
        <f t="shared" si="35"/>
        <v>0</v>
      </c>
      <c r="M712" t="s">
        <v>18</v>
      </c>
      <c r="N712" t="s">
        <v>178</v>
      </c>
      <c r="O712" t="s">
        <v>20</v>
      </c>
      <c r="P712" t="s">
        <v>21</v>
      </c>
      <c r="Q712" t="s">
        <v>22</v>
      </c>
      <c r="R712" t="s">
        <v>23</v>
      </c>
      <c r="S712" t="s">
        <v>23</v>
      </c>
      <c r="T712" s="1"/>
    </row>
    <row r="713" spans="1:20" x14ac:dyDescent="0.25">
      <c r="A713" t="str">
        <f t="shared" si="33"/>
        <v>S1004320096700</v>
      </c>
      <c r="B713" t="s">
        <v>15</v>
      </c>
      <c r="C713" t="s">
        <v>351</v>
      </c>
      <c r="D713" t="s">
        <v>113</v>
      </c>
      <c r="E713" s="1">
        <v>0</v>
      </c>
      <c r="F713" s="1">
        <v>0</v>
      </c>
      <c r="G713" s="1">
        <v>0</v>
      </c>
      <c r="H713" s="1"/>
      <c r="J713" s="1">
        <f t="shared" si="34"/>
        <v>0</v>
      </c>
      <c r="K713" s="1">
        <f>IFERROR(VLOOKUP(A713,'Ending FY2016'!$A:$E,5,FALSE),"0")+H713</f>
        <v>0</v>
      </c>
      <c r="L713" s="1">
        <f t="shared" si="35"/>
        <v>0</v>
      </c>
      <c r="M713" t="s">
        <v>24</v>
      </c>
      <c r="N713" t="s">
        <v>24</v>
      </c>
      <c r="O713" t="s">
        <v>109</v>
      </c>
      <c r="P713" t="s">
        <v>41</v>
      </c>
      <c r="Q713" t="s">
        <v>22</v>
      </c>
      <c r="R713" t="s">
        <v>23</v>
      </c>
      <c r="S713" t="s">
        <v>24</v>
      </c>
      <c r="T713" s="1"/>
    </row>
    <row r="714" spans="1:20" x14ac:dyDescent="0.25">
      <c r="A714" t="str">
        <f t="shared" si="33"/>
        <v>S1004320097100</v>
      </c>
      <c r="B714" t="s">
        <v>15</v>
      </c>
      <c r="C714" t="s">
        <v>351</v>
      </c>
      <c r="D714" t="s">
        <v>120</v>
      </c>
      <c r="E714" s="1">
        <v>0</v>
      </c>
      <c r="F714" s="1">
        <v>0</v>
      </c>
      <c r="G714" s="1">
        <v>0</v>
      </c>
      <c r="H714" s="1"/>
      <c r="J714" s="1">
        <f t="shared" si="34"/>
        <v>0</v>
      </c>
      <c r="K714" s="1">
        <f>IFERROR(VLOOKUP(A714,'Ending FY2016'!$A:$E,5,FALSE),"0")+H714</f>
        <v>0</v>
      </c>
      <c r="L714" s="1">
        <f t="shared" si="35"/>
        <v>0</v>
      </c>
      <c r="M714" t="s">
        <v>24</v>
      </c>
      <c r="N714" t="s">
        <v>24</v>
      </c>
      <c r="O714" t="s">
        <v>109</v>
      </c>
      <c r="P714" t="s">
        <v>41</v>
      </c>
      <c r="Q714" t="s">
        <v>22</v>
      </c>
      <c r="R714" t="s">
        <v>23</v>
      </c>
      <c r="S714" t="s">
        <v>24</v>
      </c>
      <c r="T714" s="1"/>
    </row>
    <row r="715" spans="1:20" x14ac:dyDescent="0.25">
      <c r="A715" t="str">
        <f t="shared" si="33"/>
        <v>S1004320099801</v>
      </c>
      <c r="B715" t="s">
        <v>15</v>
      </c>
      <c r="C715" t="s">
        <v>351</v>
      </c>
      <c r="D715" t="s">
        <v>126</v>
      </c>
      <c r="E715" s="1">
        <v>0</v>
      </c>
      <c r="F715" s="1">
        <v>0</v>
      </c>
      <c r="G715" s="1">
        <v>0</v>
      </c>
      <c r="H715" s="1"/>
      <c r="J715" s="1">
        <f t="shared" si="34"/>
        <v>0</v>
      </c>
      <c r="K715" s="1">
        <f>IFERROR(VLOOKUP(A715,'Ending FY2016'!$A:$E,5,FALSE),"0")+H715</f>
        <v>0</v>
      </c>
      <c r="L715" s="1">
        <f t="shared" si="35"/>
        <v>0</v>
      </c>
      <c r="M715" t="s">
        <v>24</v>
      </c>
      <c r="N715" t="s">
        <v>24</v>
      </c>
      <c r="O715" t="s">
        <v>109</v>
      </c>
      <c r="P715" t="s">
        <v>41</v>
      </c>
      <c r="Q715" t="s">
        <v>22</v>
      </c>
      <c r="R715" t="s">
        <v>23</v>
      </c>
      <c r="S715" t="s">
        <v>24</v>
      </c>
      <c r="T715" s="1"/>
    </row>
    <row r="716" spans="1:20" x14ac:dyDescent="0.25">
      <c r="A716" t="str">
        <f t="shared" si="33"/>
        <v>S1004330013000</v>
      </c>
      <c r="B716" t="s">
        <v>15</v>
      </c>
      <c r="C716" t="s">
        <v>352</v>
      </c>
      <c r="D716" t="s">
        <v>196</v>
      </c>
      <c r="E716" s="1">
        <v>-9614.83</v>
      </c>
      <c r="F716" s="1">
        <v>0</v>
      </c>
      <c r="G716" s="1">
        <v>0</v>
      </c>
      <c r="H716" s="1"/>
      <c r="J716" s="1">
        <f t="shared" si="34"/>
        <v>9614.83</v>
      </c>
      <c r="K716" s="1">
        <f>IFERROR(VLOOKUP(A716,'Ending FY2016'!$A:$E,5,FALSE),"0")+H716</f>
        <v>9614.8599999999988</v>
      </c>
      <c r="L716" s="1">
        <f t="shared" si="35"/>
        <v>9614.83</v>
      </c>
      <c r="M716" t="s">
        <v>18</v>
      </c>
      <c r="N716" t="s">
        <v>19</v>
      </c>
      <c r="O716" t="s">
        <v>20</v>
      </c>
      <c r="P716" t="s">
        <v>41</v>
      </c>
      <c r="Q716" t="s">
        <v>22</v>
      </c>
      <c r="R716" t="s">
        <v>23</v>
      </c>
      <c r="S716" t="s">
        <v>24</v>
      </c>
      <c r="T716" s="1"/>
    </row>
    <row r="717" spans="1:20" x14ac:dyDescent="0.25">
      <c r="A717" t="str">
        <f t="shared" si="33"/>
        <v>S1004330016500</v>
      </c>
      <c r="B717" t="s">
        <v>15</v>
      </c>
      <c r="C717" t="s">
        <v>352</v>
      </c>
      <c r="D717" t="s">
        <v>158</v>
      </c>
      <c r="E717" s="1">
        <v>0</v>
      </c>
      <c r="F717" s="1">
        <v>0</v>
      </c>
      <c r="G717" s="1">
        <v>0</v>
      </c>
      <c r="H717" s="1"/>
      <c r="J717" s="1">
        <f t="shared" si="34"/>
        <v>0</v>
      </c>
      <c r="K717" s="1">
        <f>IFERROR(VLOOKUP(A717,'Ending FY2016'!$A:$E,5,FALSE),"0")+H717</f>
        <v>0</v>
      </c>
      <c r="L717" s="1">
        <f t="shared" si="35"/>
        <v>0</v>
      </c>
      <c r="M717" t="s">
        <v>18</v>
      </c>
      <c r="N717" t="s">
        <v>157</v>
      </c>
      <c r="O717" t="s">
        <v>135</v>
      </c>
      <c r="P717" t="s">
        <v>41</v>
      </c>
      <c r="Q717" t="s">
        <v>22</v>
      </c>
      <c r="R717" t="s">
        <v>21</v>
      </c>
      <c r="S717" t="s">
        <v>24</v>
      </c>
      <c r="T717" s="1"/>
    </row>
    <row r="718" spans="1:20" x14ac:dyDescent="0.25">
      <c r="A718" t="str">
        <f t="shared" si="33"/>
        <v>S7234330016500</v>
      </c>
      <c r="B718" t="s">
        <v>618</v>
      </c>
      <c r="C718" t="s">
        <v>352</v>
      </c>
      <c r="D718" t="s">
        <v>158</v>
      </c>
      <c r="E718" s="1">
        <v>-61337</v>
      </c>
      <c r="F718" s="1">
        <v>10.54</v>
      </c>
      <c r="G718" s="1">
        <v>0</v>
      </c>
      <c r="H718" s="1"/>
      <c r="J718" s="1">
        <f t="shared" si="34"/>
        <v>61326.46</v>
      </c>
      <c r="K718" s="1">
        <f>IFERROR(VLOOKUP(A718,'Ending FY2016'!$A:$E,5,FALSE),"0")+H718</f>
        <v>61121.49</v>
      </c>
      <c r="L718" s="1">
        <f t="shared" si="35"/>
        <v>61121.49</v>
      </c>
      <c r="M718" t="s">
        <v>18</v>
      </c>
      <c r="N718" t="s">
        <v>157</v>
      </c>
      <c r="O718" t="s">
        <v>135</v>
      </c>
      <c r="P718" t="s">
        <v>41</v>
      </c>
      <c r="Q718" t="s">
        <v>22</v>
      </c>
      <c r="R718" t="s">
        <v>21</v>
      </c>
      <c r="S718" t="s">
        <v>24</v>
      </c>
      <c r="T718" s="1"/>
    </row>
    <row r="719" spans="1:20" x14ac:dyDescent="0.25">
      <c r="A719" t="str">
        <f t="shared" si="33"/>
        <v>S1004330018000</v>
      </c>
      <c r="B719" t="s">
        <v>15</v>
      </c>
      <c r="C719" t="s">
        <v>352</v>
      </c>
      <c r="D719" t="s">
        <v>248</v>
      </c>
      <c r="E719" s="1">
        <v>-1652.97</v>
      </c>
      <c r="F719" s="1">
        <v>0</v>
      </c>
      <c r="G719" s="1">
        <v>0</v>
      </c>
      <c r="H719" s="1"/>
      <c r="J719" s="1">
        <f t="shared" si="34"/>
        <v>1652.97</v>
      </c>
      <c r="K719" s="1">
        <f>IFERROR(VLOOKUP(A719,'Ending FY2016'!$A:$E,5,FALSE),"0")+H719</f>
        <v>1657.6899999999878</v>
      </c>
      <c r="L719" s="1">
        <f t="shared" si="35"/>
        <v>1652.97</v>
      </c>
      <c r="M719" t="s">
        <v>18</v>
      </c>
      <c r="N719" t="s">
        <v>28</v>
      </c>
      <c r="O719" t="s">
        <v>20</v>
      </c>
      <c r="P719" t="s">
        <v>21</v>
      </c>
      <c r="Q719" t="s">
        <v>22</v>
      </c>
      <c r="R719" t="s">
        <v>23</v>
      </c>
      <c r="S719" t="s">
        <v>24</v>
      </c>
      <c r="T719" s="1"/>
    </row>
    <row r="720" spans="1:20" x14ac:dyDescent="0.25">
      <c r="A720" t="str">
        <f t="shared" si="33"/>
        <v>S1004330018100</v>
      </c>
      <c r="B720" t="s">
        <v>15</v>
      </c>
      <c r="C720" t="s">
        <v>352</v>
      </c>
      <c r="D720" t="s">
        <v>249</v>
      </c>
      <c r="E720" s="1">
        <v>-981848.72</v>
      </c>
      <c r="F720" s="1">
        <v>0</v>
      </c>
      <c r="G720" s="1">
        <v>0</v>
      </c>
      <c r="H720" s="1"/>
      <c r="J720" s="1">
        <f t="shared" si="34"/>
        <v>981848.72</v>
      </c>
      <c r="K720" s="1">
        <f>IFERROR(VLOOKUP(A720,'Ending FY2016'!$A:$E,5,FALSE),"0")+H720</f>
        <v>981858.4600000002</v>
      </c>
      <c r="L720" s="1">
        <f t="shared" si="35"/>
        <v>981848.72</v>
      </c>
      <c r="M720" t="s">
        <v>18</v>
      </c>
      <c r="N720" t="s">
        <v>48</v>
      </c>
      <c r="O720" t="s">
        <v>20</v>
      </c>
      <c r="P720" t="s">
        <v>41</v>
      </c>
      <c r="Q720" t="s">
        <v>22</v>
      </c>
      <c r="R720" t="s">
        <v>21</v>
      </c>
      <c r="S720" t="s">
        <v>24</v>
      </c>
      <c r="T720" s="1"/>
    </row>
    <row r="721" spans="1:20" x14ac:dyDescent="0.25">
      <c r="A721" t="str">
        <f t="shared" si="33"/>
        <v>S1004330018200</v>
      </c>
      <c r="B721" t="s">
        <v>15</v>
      </c>
      <c r="C721" t="s">
        <v>352</v>
      </c>
      <c r="D721" t="s">
        <v>473</v>
      </c>
      <c r="E721" s="1">
        <v>0</v>
      </c>
      <c r="F721" s="1">
        <v>0</v>
      </c>
      <c r="G721" s="1">
        <v>0</v>
      </c>
      <c r="H721" s="1"/>
      <c r="J721" s="1">
        <f t="shared" si="34"/>
        <v>0</v>
      </c>
      <c r="K721" s="1">
        <f>IFERROR(VLOOKUP(A721,'Ending FY2016'!$A:$E,5,FALSE),"0")+H721</f>
        <v>0</v>
      </c>
      <c r="L721" s="1">
        <f t="shared" si="35"/>
        <v>0</v>
      </c>
      <c r="M721" t="s">
        <v>18</v>
      </c>
      <c r="N721" t="s">
        <v>85</v>
      </c>
      <c r="O721" t="s">
        <v>20</v>
      </c>
      <c r="P721" t="s">
        <v>41</v>
      </c>
      <c r="Q721" t="s">
        <v>22</v>
      </c>
      <c r="R721" t="s">
        <v>21</v>
      </c>
      <c r="S721" t="s">
        <v>23</v>
      </c>
      <c r="T721" s="1"/>
    </row>
    <row r="722" spans="1:20" x14ac:dyDescent="0.25">
      <c r="A722" t="str">
        <f t="shared" si="33"/>
        <v>S1004330018300</v>
      </c>
      <c r="B722" t="s">
        <v>15</v>
      </c>
      <c r="C722" t="s">
        <v>352</v>
      </c>
      <c r="D722" t="s">
        <v>282</v>
      </c>
      <c r="E722" s="1">
        <v>0</v>
      </c>
      <c r="F722" s="1">
        <v>0</v>
      </c>
      <c r="G722" s="1">
        <v>0</v>
      </c>
      <c r="H722" s="1"/>
      <c r="J722" s="1">
        <f t="shared" si="34"/>
        <v>0</v>
      </c>
      <c r="K722" s="1">
        <f>IFERROR(VLOOKUP(A722,'Ending FY2016'!$A:$E,5,FALSE),"0")+H722</f>
        <v>0</v>
      </c>
      <c r="L722" s="1">
        <f t="shared" si="35"/>
        <v>0</v>
      </c>
      <c r="M722" t="s">
        <v>18</v>
      </c>
      <c r="N722" t="s">
        <v>58</v>
      </c>
      <c r="O722" t="s">
        <v>20</v>
      </c>
      <c r="P722" t="s">
        <v>41</v>
      </c>
      <c r="Q722" t="s">
        <v>22</v>
      </c>
      <c r="R722" t="s">
        <v>23</v>
      </c>
      <c r="S722" t="s">
        <v>24</v>
      </c>
      <c r="T722" s="1"/>
    </row>
    <row r="723" spans="1:20" x14ac:dyDescent="0.25">
      <c r="A723" t="str">
        <f t="shared" si="33"/>
        <v>S1004330019800</v>
      </c>
      <c r="B723" t="s">
        <v>15</v>
      </c>
      <c r="C723" t="s">
        <v>352</v>
      </c>
      <c r="D723" t="s">
        <v>619</v>
      </c>
      <c r="E723" s="1">
        <v>-226.15</v>
      </c>
      <c r="F723" s="1">
        <v>78954.39</v>
      </c>
      <c r="G723" s="1">
        <v>97.38</v>
      </c>
      <c r="H723" s="1"/>
      <c r="J723" s="1">
        <f t="shared" si="34"/>
        <v>-78630.86</v>
      </c>
      <c r="K723" s="1">
        <f>IFERROR(VLOOKUP(A723,'Ending FY2016'!$A:$E,5,FALSE),"0")+H723</f>
        <v>-78636.89999999998</v>
      </c>
      <c r="L723" s="1">
        <f t="shared" si="35"/>
        <v>-78630.86</v>
      </c>
      <c r="M723" t="s">
        <v>18</v>
      </c>
      <c r="N723" t="s">
        <v>65</v>
      </c>
      <c r="O723" t="s">
        <v>20</v>
      </c>
      <c r="P723" t="s">
        <v>41</v>
      </c>
      <c r="Q723" t="s">
        <v>22</v>
      </c>
      <c r="R723" t="s">
        <v>23</v>
      </c>
      <c r="S723" t="s">
        <v>66</v>
      </c>
      <c r="T723" s="1"/>
    </row>
    <row r="724" spans="1:20" x14ac:dyDescent="0.25">
      <c r="A724" t="str">
        <f t="shared" si="33"/>
        <v>S1004330019900</v>
      </c>
      <c r="B724" t="s">
        <v>15</v>
      </c>
      <c r="C724" t="s">
        <v>352</v>
      </c>
      <c r="D724" t="s">
        <v>231</v>
      </c>
      <c r="E724" s="1">
        <v>0</v>
      </c>
      <c r="F724" s="1">
        <v>59553.24</v>
      </c>
      <c r="G724" s="1">
        <v>0</v>
      </c>
      <c r="H724" s="1"/>
      <c r="J724" s="1">
        <f t="shared" si="34"/>
        <v>-59553.24</v>
      </c>
      <c r="K724" s="1">
        <f>IFERROR(VLOOKUP(A724,'Ending FY2016'!$A:$E,5,FALSE),"0")+H724</f>
        <v>-59554.239999999991</v>
      </c>
      <c r="L724" s="1">
        <f t="shared" si="35"/>
        <v>-59553.24</v>
      </c>
      <c r="M724" t="s">
        <v>18</v>
      </c>
      <c r="N724" t="s">
        <v>620</v>
      </c>
      <c r="O724" t="s">
        <v>20</v>
      </c>
      <c r="P724" t="s">
        <v>41</v>
      </c>
      <c r="Q724" t="s">
        <v>22</v>
      </c>
      <c r="R724" t="s">
        <v>21</v>
      </c>
      <c r="S724" t="s">
        <v>66</v>
      </c>
      <c r="T724" s="1"/>
    </row>
    <row r="725" spans="1:20" x14ac:dyDescent="0.25">
      <c r="A725" t="str">
        <f t="shared" si="33"/>
        <v>S1004330096700</v>
      </c>
      <c r="B725" t="s">
        <v>15</v>
      </c>
      <c r="C725" t="s">
        <v>352</v>
      </c>
      <c r="D725" t="s">
        <v>113</v>
      </c>
      <c r="E725" s="1">
        <v>0</v>
      </c>
      <c r="F725" s="1">
        <v>430</v>
      </c>
      <c r="G725" s="1">
        <v>0</v>
      </c>
      <c r="H725" s="1"/>
      <c r="J725" s="1">
        <f t="shared" si="34"/>
        <v>-430</v>
      </c>
      <c r="K725" s="1">
        <f>IFERROR(VLOOKUP(A725,'Ending FY2016'!$A:$E,5,FALSE),"0")+H725</f>
        <v>0</v>
      </c>
      <c r="L725" s="1">
        <f t="shared" si="35"/>
        <v>0</v>
      </c>
      <c r="M725" t="s">
        <v>24</v>
      </c>
      <c r="N725" t="s">
        <v>24</v>
      </c>
      <c r="O725" t="s">
        <v>109</v>
      </c>
      <c r="P725" t="s">
        <v>41</v>
      </c>
      <c r="Q725" t="s">
        <v>22</v>
      </c>
      <c r="R725" t="s">
        <v>23</v>
      </c>
      <c r="S725" t="s">
        <v>24</v>
      </c>
      <c r="T725" s="1"/>
    </row>
    <row r="726" spans="1:20" x14ac:dyDescent="0.25">
      <c r="A726" t="str">
        <f t="shared" si="33"/>
        <v>S1004330097100</v>
      </c>
      <c r="B726" t="s">
        <v>15</v>
      </c>
      <c r="C726" t="s">
        <v>352</v>
      </c>
      <c r="D726" t="s">
        <v>120</v>
      </c>
      <c r="E726" s="1">
        <v>0</v>
      </c>
      <c r="F726" s="1">
        <v>0</v>
      </c>
      <c r="G726" s="1">
        <v>0</v>
      </c>
      <c r="H726" s="1"/>
      <c r="J726" s="1">
        <f t="shared" si="34"/>
        <v>0</v>
      </c>
      <c r="K726" s="1">
        <f>IFERROR(VLOOKUP(A726,'Ending FY2016'!$A:$E,5,FALSE),"0")+H726</f>
        <v>0</v>
      </c>
      <c r="L726" s="1">
        <f t="shared" si="35"/>
        <v>0</v>
      </c>
      <c r="M726" t="s">
        <v>24</v>
      </c>
      <c r="N726" t="s">
        <v>24</v>
      </c>
      <c r="O726" t="s">
        <v>109</v>
      </c>
      <c r="P726" t="s">
        <v>41</v>
      </c>
      <c r="Q726" t="s">
        <v>22</v>
      </c>
      <c r="R726" t="s">
        <v>23</v>
      </c>
      <c r="S726" t="s">
        <v>24</v>
      </c>
      <c r="T726" s="1"/>
    </row>
    <row r="727" spans="1:20" x14ac:dyDescent="0.25">
      <c r="A727" t="str">
        <f t="shared" si="33"/>
        <v>S1004330099000</v>
      </c>
      <c r="B727" t="s">
        <v>15</v>
      </c>
      <c r="C727" t="s">
        <v>352</v>
      </c>
      <c r="D727" t="s">
        <v>123</v>
      </c>
      <c r="E727" s="1">
        <v>0</v>
      </c>
      <c r="F727" s="1">
        <v>0</v>
      </c>
      <c r="G727" s="1">
        <v>0</v>
      </c>
      <c r="H727" s="1"/>
      <c r="J727" s="1">
        <f t="shared" si="34"/>
        <v>0</v>
      </c>
      <c r="K727" s="1">
        <f>IFERROR(VLOOKUP(A727,'Ending FY2016'!$A:$E,5,FALSE),"0")+H727</f>
        <v>0</v>
      </c>
      <c r="L727" s="1">
        <f t="shared" si="35"/>
        <v>0</v>
      </c>
      <c r="M727" t="s">
        <v>24</v>
      </c>
      <c r="N727" t="s">
        <v>24</v>
      </c>
      <c r="O727" t="s">
        <v>109</v>
      </c>
      <c r="P727" t="s">
        <v>41</v>
      </c>
      <c r="Q727" t="s">
        <v>22</v>
      </c>
      <c r="R727" t="s">
        <v>23</v>
      </c>
      <c r="S727" t="s">
        <v>24</v>
      </c>
      <c r="T727" s="1"/>
    </row>
    <row r="728" spans="1:20" x14ac:dyDescent="0.25">
      <c r="A728" t="str">
        <f t="shared" si="33"/>
        <v>S1004330099401</v>
      </c>
      <c r="B728" t="s">
        <v>15</v>
      </c>
      <c r="C728" t="s">
        <v>352</v>
      </c>
      <c r="D728" t="s">
        <v>459</v>
      </c>
      <c r="E728" s="1">
        <v>0</v>
      </c>
      <c r="F728" s="1">
        <v>0</v>
      </c>
      <c r="G728" s="1">
        <v>0</v>
      </c>
      <c r="H728" s="1"/>
      <c r="J728" s="1">
        <f t="shared" si="34"/>
        <v>0</v>
      </c>
      <c r="K728" s="1">
        <f>IFERROR(VLOOKUP(A728,'Ending FY2016'!$A:$E,5,FALSE),"0")+H728</f>
        <v>0</v>
      </c>
      <c r="L728" s="1">
        <f t="shared" si="35"/>
        <v>0</v>
      </c>
      <c r="M728" t="s">
        <v>24</v>
      </c>
      <c r="N728" t="s">
        <v>24</v>
      </c>
      <c r="O728" t="s">
        <v>109</v>
      </c>
      <c r="P728" t="s">
        <v>41</v>
      </c>
      <c r="Q728" t="s">
        <v>22</v>
      </c>
      <c r="R728" t="s">
        <v>23</v>
      </c>
      <c r="S728" t="s">
        <v>24</v>
      </c>
      <c r="T728" s="1"/>
    </row>
    <row r="729" spans="1:20" x14ac:dyDescent="0.25">
      <c r="A729" t="str">
        <f t="shared" si="33"/>
        <v>S1004330099800</v>
      </c>
      <c r="B729" t="s">
        <v>15</v>
      </c>
      <c r="C729" t="s">
        <v>352</v>
      </c>
      <c r="D729" t="s">
        <v>144</v>
      </c>
      <c r="E729" s="1">
        <v>448.53</v>
      </c>
      <c r="F729" s="1">
        <v>0</v>
      </c>
      <c r="G729" s="1">
        <v>0</v>
      </c>
      <c r="H729" s="1"/>
      <c r="J729" s="1">
        <f t="shared" si="34"/>
        <v>-448.53</v>
      </c>
      <c r="K729" s="1">
        <f>IFERROR(VLOOKUP(A729,'Ending FY2016'!$A:$E,5,FALSE),"0")+H729</f>
        <v>0</v>
      </c>
      <c r="L729" s="1">
        <f t="shared" si="35"/>
        <v>0</v>
      </c>
      <c r="M729" t="s">
        <v>24</v>
      </c>
      <c r="N729" t="s">
        <v>24</v>
      </c>
      <c r="O729" t="s">
        <v>109</v>
      </c>
      <c r="P729" t="s">
        <v>41</v>
      </c>
      <c r="Q729" t="s">
        <v>22</v>
      </c>
      <c r="R729" t="s">
        <v>23</v>
      </c>
      <c r="S729" t="s">
        <v>24</v>
      </c>
      <c r="T729" s="1"/>
    </row>
    <row r="730" spans="1:20" x14ac:dyDescent="0.25">
      <c r="A730" t="str">
        <f t="shared" si="33"/>
        <v>S1004350012000</v>
      </c>
      <c r="B730" t="s">
        <v>15</v>
      </c>
      <c r="C730" t="s">
        <v>354</v>
      </c>
      <c r="D730" t="s">
        <v>159</v>
      </c>
      <c r="E730" s="1">
        <v>-6749.63</v>
      </c>
      <c r="F730" s="1">
        <v>0</v>
      </c>
      <c r="G730" s="1">
        <v>0</v>
      </c>
      <c r="H730" s="1"/>
      <c r="J730" s="1">
        <f t="shared" si="34"/>
        <v>6749.63</v>
      </c>
      <c r="K730" s="1">
        <f>IFERROR(VLOOKUP(A730,'Ending FY2016'!$A:$E,5,FALSE),"0")+H730</f>
        <v>6750</v>
      </c>
      <c r="L730" s="1">
        <f t="shared" si="35"/>
        <v>6749.63</v>
      </c>
      <c r="M730" t="s">
        <v>18</v>
      </c>
      <c r="N730" t="s">
        <v>178</v>
      </c>
      <c r="O730" t="s">
        <v>20</v>
      </c>
      <c r="P730" t="s">
        <v>21</v>
      </c>
      <c r="Q730" t="s">
        <v>22</v>
      </c>
      <c r="R730" t="s">
        <v>21</v>
      </c>
      <c r="S730" t="s">
        <v>23</v>
      </c>
      <c r="T730" s="1"/>
    </row>
    <row r="731" spans="1:20" x14ac:dyDescent="0.25">
      <c r="A731" t="str">
        <f t="shared" si="33"/>
        <v>S1004350012100</v>
      </c>
      <c r="B731" t="s">
        <v>15</v>
      </c>
      <c r="C731" t="s">
        <v>354</v>
      </c>
      <c r="D731" t="s">
        <v>51</v>
      </c>
      <c r="E731" s="1">
        <v>-122106.77</v>
      </c>
      <c r="F731" s="1">
        <v>44711.29</v>
      </c>
      <c r="G731" s="1">
        <v>-4456.99</v>
      </c>
      <c r="H731" s="1"/>
      <c r="J731" s="1">
        <f t="shared" si="34"/>
        <v>72938.490000000005</v>
      </c>
      <c r="K731" s="1">
        <f>IFERROR(VLOOKUP(A731,'Ending FY2016'!$A:$E,5,FALSE),"0")+H731</f>
        <v>77393.830000000016</v>
      </c>
      <c r="L731" s="1">
        <f t="shared" si="35"/>
        <v>77393.830000000016</v>
      </c>
      <c r="M731" t="s">
        <v>18</v>
      </c>
      <c r="N731" t="s">
        <v>32</v>
      </c>
      <c r="O731" t="s">
        <v>20</v>
      </c>
      <c r="P731" t="s">
        <v>21</v>
      </c>
      <c r="Q731" t="s">
        <v>22</v>
      </c>
      <c r="R731" t="s">
        <v>23</v>
      </c>
      <c r="S731" t="s">
        <v>24</v>
      </c>
      <c r="T731" s="1"/>
    </row>
    <row r="732" spans="1:20" x14ac:dyDescent="0.25">
      <c r="A732" t="str">
        <f t="shared" si="33"/>
        <v>S1004350012200</v>
      </c>
      <c r="B732" t="s">
        <v>15</v>
      </c>
      <c r="C732" t="s">
        <v>354</v>
      </c>
      <c r="D732" t="s">
        <v>53</v>
      </c>
      <c r="E732" s="1">
        <v>-331330.03999999998</v>
      </c>
      <c r="F732" s="1">
        <v>164998.88</v>
      </c>
      <c r="G732" s="1">
        <v>0</v>
      </c>
      <c r="H732" s="1"/>
      <c r="J732" s="1">
        <f t="shared" si="34"/>
        <v>166331.15999999997</v>
      </c>
      <c r="K732" s="1">
        <f>IFERROR(VLOOKUP(A732,'Ending FY2016'!$A:$E,5,FALSE),"0")+H732</f>
        <v>166332.70000000001</v>
      </c>
      <c r="L732" s="1">
        <f t="shared" si="35"/>
        <v>166331.15999999997</v>
      </c>
      <c r="M732" t="s">
        <v>18</v>
      </c>
      <c r="N732" t="s">
        <v>621</v>
      </c>
      <c r="O732" t="s">
        <v>20</v>
      </c>
      <c r="P732" t="s">
        <v>41</v>
      </c>
      <c r="Q732" t="s">
        <v>22</v>
      </c>
      <c r="R732" t="s">
        <v>23</v>
      </c>
      <c r="S732" t="s">
        <v>24</v>
      </c>
      <c r="T732" s="1"/>
    </row>
    <row r="733" spans="1:20" x14ac:dyDescent="0.25">
      <c r="A733" t="str">
        <f t="shared" si="33"/>
        <v>S1004350012400</v>
      </c>
      <c r="B733" t="s">
        <v>15</v>
      </c>
      <c r="C733" t="s">
        <v>354</v>
      </c>
      <c r="D733" t="s">
        <v>160</v>
      </c>
      <c r="E733" s="1">
        <v>-1667354.15</v>
      </c>
      <c r="F733" s="1">
        <v>19882.440000000002</v>
      </c>
      <c r="G733" s="1">
        <v>560.67999999999995</v>
      </c>
      <c r="H733" s="1"/>
      <c r="J733" s="1">
        <f t="shared" si="34"/>
        <v>1648032.39</v>
      </c>
      <c r="K733" s="1">
        <f>IFERROR(VLOOKUP(A733,'Ending FY2016'!$A:$E,5,FALSE),"0")+H733</f>
        <v>1648271.2299999995</v>
      </c>
      <c r="L733" s="1">
        <f t="shared" si="35"/>
        <v>1648271.2299999995</v>
      </c>
      <c r="M733" t="s">
        <v>18</v>
      </c>
      <c r="N733" t="s">
        <v>32</v>
      </c>
      <c r="O733" t="s">
        <v>20</v>
      </c>
      <c r="P733" t="s">
        <v>21</v>
      </c>
      <c r="Q733" t="s">
        <v>22</v>
      </c>
      <c r="R733" t="s">
        <v>23</v>
      </c>
      <c r="S733" t="s">
        <v>24</v>
      </c>
      <c r="T733" s="1"/>
    </row>
    <row r="734" spans="1:20" x14ac:dyDescent="0.25">
      <c r="A734" t="str">
        <f t="shared" si="33"/>
        <v>S1004350012600</v>
      </c>
      <c r="B734" t="s">
        <v>15</v>
      </c>
      <c r="C734" t="s">
        <v>354</v>
      </c>
      <c r="D734" t="s">
        <v>54</v>
      </c>
      <c r="E734" s="1">
        <v>-14619367.439999999</v>
      </c>
      <c r="F734" s="1">
        <v>40210.600000000006</v>
      </c>
      <c r="G734" s="1">
        <v>0</v>
      </c>
      <c r="H734" s="1"/>
      <c r="J734" s="1">
        <f t="shared" si="34"/>
        <v>14579156.84</v>
      </c>
      <c r="K734" s="1">
        <f>IFERROR(VLOOKUP(A734,'Ending FY2016'!$A:$E,5,FALSE),"0")+H734</f>
        <v>14579164.419999998</v>
      </c>
      <c r="L734" s="1">
        <f t="shared" si="35"/>
        <v>14579156.84</v>
      </c>
      <c r="M734" t="s">
        <v>18</v>
      </c>
      <c r="N734" t="s">
        <v>32</v>
      </c>
      <c r="O734" t="s">
        <v>20</v>
      </c>
      <c r="P734" t="s">
        <v>21</v>
      </c>
      <c r="Q734" t="s">
        <v>22</v>
      </c>
      <c r="R734" t="s">
        <v>23</v>
      </c>
      <c r="S734" t="s">
        <v>24</v>
      </c>
      <c r="T734" s="1"/>
    </row>
    <row r="735" spans="1:20" x14ac:dyDescent="0.25">
      <c r="A735" t="str">
        <f t="shared" si="33"/>
        <v>S1004350012800</v>
      </c>
      <c r="B735" t="s">
        <v>15</v>
      </c>
      <c r="C735" t="s">
        <v>354</v>
      </c>
      <c r="D735" t="s">
        <v>55</v>
      </c>
      <c r="E735" s="1">
        <v>468070.92</v>
      </c>
      <c r="F735" s="1">
        <v>188889.13</v>
      </c>
      <c r="G735" s="1">
        <v>-315429</v>
      </c>
      <c r="H735" s="1"/>
      <c r="J735" s="1">
        <f t="shared" si="34"/>
        <v>-972389.05</v>
      </c>
      <c r="K735" s="1">
        <f>IFERROR(VLOOKUP(A735,'Ending FY2016'!$A:$E,5,FALSE),"0")+H735</f>
        <v>-972311.79000000027</v>
      </c>
      <c r="L735" s="1">
        <f t="shared" si="35"/>
        <v>-972311.79000000027</v>
      </c>
      <c r="M735" t="s">
        <v>18</v>
      </c>
      <c r="N735" t="s">
        <v>40</v>
      </c>
      <c r="O735" t="s">
        <v>20</v>
      </c>
      <c r="P735" t="s">
        <v>21</v>
      </c>
      <c r="Q735" t="s">
        <v>22</v>
      </c>
      <c r="R735" t="s">
        <v>21</v>
      </c>
      <c r="S735" t="s">
        <v>24</v>
      </c>
      <c r="T735" s="1"/>
    </row>
    <row r="736" spans="1:20" x14ac:dyDescent="0.25">
      <c r="A736" t="str">
        <f t="shared" si="33"/>
        <v>S1004350013000</v>
      </c>
      <c r="B736" t="s">
        <v>15</v>
      </c>
      <c r="C736" t="s">
        <v>354</v>
      </c>
      <c r="D736" t="s">
        <v>196</v>
      </c>
      <c r="E736" s="1">
        <v>-19165.419999999998</v>
      </c>
      <c r="F736" s="1">
        <v>0</v>
      </c>
      <c r="G736" s="1">
        <v>0</v>
      </c>
      <c r="H736" s="1"/>
      <c r="J736" s="1">
        <f t="shared" si="34"/>
        <v>19165.419999999998</v>
      </c>
      <c r="K736" s="1">
        <f>IFERROR(VLOOKUP(A736,'Ending FY2016'!$A:$E,5,FALSE),"0")+H736</f>
        <v>19165.419999999998</v>
      </c>
      <c r="L736" s="1">
        <f t="shared" si="35"/>
        <v>19165.419999999998</v>
      </c>
      <c r="M736" t="s">
        <v>18</v>
      </c>
      <c r="N736" t="s">
        <v>28</v>
      </c>
      <c r="O736" t="s">
        <v>20</v>
      </c>
      <c r="P736" t="s">
        <v>41</v>
      </c>
      <c r="Q736" t="s">
        <v>22</v>
      </c>
      <c r="R736" t="s">
        <v>21</v>
      </c>
      <c r="S736" t="s">
        <v>24</v>
      </c>
      <c r="T736" s="1"/>
    </row>
    <row r="737" spans="1:20" x14ac:dyDescent="0.25">
      <c r="A737" t="str">
        <f t="shared" si="33"/>
        <v>S1004350013300</v>
      </c>
      <c r="B737" t="s">
        <v>15</v>
      </c>
      <c r="C737" t="s">
        <v>354</v>
      </c>
      <c r="D737" t="s">
        <v>59</v>
      </c>
      <c r="E737" s="1">
        <v>-16635323.699999999</v>
      </c>
      <c r="F737" s="1">
        <v>169712.28999999998</v>
      </c>
      <c r="G737" s="1">
        <v>7079.83</v>
      </c>
      <c r="H737" s="1"/>
      <c r="J737" s="1">
        <f t="shared" si="34"/>
        <v>16472691.24</v>
      </c>
      <c r="K737" s="1">
        <f>IFERROR(VLOOKUP(A737,'Ending FY2016'!$A:$E,5,FALSE),"0")+H737</f>
        <v>16472699.660000002</v>
      </c>
      <c r="L737" s="1">
        <f t="shared" si="35"/>
        <v>16472691.24</v>
      </c>
      <c r="M737" t="s">
        <v>18</v>
      </c>
      <c r="N737" t="s">
        <v>58</v>
      </c>
      <c r="O737" t="s">
        <v>20</v>
      </c>
      <c r="P737" t="s">
        <v>41</v>
      </c>
      <c r="Q737" t="s">
        <v>22</v>
      </c>
      <c r="R737" t="s">
        <v>23</v>
      </c>
      <c r="S737" t="s">
        <v>24</v>
      </c>
      <c r="T737" s="1"/>
    </row>
    <row r="738" spans="1:20" x14ac:dyDescent="0.25">
      <c r="A738" t="str">
        <f t="shared" si="33"/>
        <v>S1004350013600</v>
      </c>
      <c r="B738" t="s">
        <v>15</v>
      </c>
      <c r="C738" t="s">
        <v>354</v>
      </c>
      <c r="D738" t="s">
        <v>61</v>
      </c>
      <c r="E738" s="1">
        <v>-6973</v>
      </c>
      <c r="F738" s="1">
        <v>0</v>
      </c>
      <c r="G738" s="1">
        <v>0</v>
      </c>
      <c r="H738" s="1"/>
      <c r="J738" s="1">
        <f t="shared" si="34"/>
        <v>6973</v>
      </c>
      <c r="K738" s="1">
        <f>IFERROR(VLOOKUP(A738,'Ending FY2016'!$A:$E,5,FALSE),"0")+H738</f>
        <v>6973</v>
      </c>
      <c r="L738" s="1">
        <f t="shared" si="35"/>
        <v>6973</v>
      </c>
      <c r="M738" t="s">
        <v>18</v>
      </c>
      <c r="N738" t="s">
        <v>591</v>
      </c>
      <c r="O738" t="s">
        <v>20</v>
      </c>
      <c r="P738" t="s">
        <v>21</v>
      </c>
      <c r="Q738" t="s">
        <v>22</v>
      </c>
      <c r="R738" t="s">
        <v>21</v>
      </c>
      <c r="S738" t="s">
        <v>23</v>
      </c>
      <c r="T738" s="1"/>
    </row>
    <row r="739" spans="1:20" x14ac:dyDescent="0.25">
      <c r="A739" t="str">
        <f t="shared" si="33"/>
        <v>S1004350013700</v>
      </c>
      <c r="B739" t="s">
        <v>15</v>
      </c>
      <c r="C739" t="s">
        <v>354</v>
      </c>
      <c r="D739" t="s">
        <v>33</v>
      </c>
      <c r="E739" s="1">
        <v>-664107.93000000005</v>
      </c>
      <c r="F739" s="1">
        <v>-1219.4699999999993</v>
      </c>
      <c r="G739" s="1">
        <v>17071.11</v>
      </c>
      <c r="H739" s="1"/>
      <c r="J739" s="1">
        <f t="shared" si="34"/>
        <v>682398.51</v>
      </c>
      <c r="K739" s="1">
        <f>IFERROR(VLOOKUP(A739,'Ending FY2016'!$A:$E,5,FALSE),"0")+H739</f>
        <v>682408.34000000008</v>
      </c>
      <c r="L739" s="1">
        <f t="shared" si="35"/>
        <v>682398.51</v>
      </c>
      <c r="M739" t="s">
        <v>18</v>
      </c>
      <c r="N739" t="s">
        <v>32</v>
      </c>
      <c r="O739" t="s">
        <v>20</v>
      </c>
      <c r="P739" t="s">
        <v>21</v>
      </c>
      <c r="Q739" t="s">
        <v>22</v>
      </c>
      <c r="R739" t="s">
        <v>23</v>
      </c>
      <c r="S739" t="s">
        <v>24</v>
      </c>
      <c r="T739" s="1"/>
    </row>
    <row r="740" spans="1:20" x14ac:dyDescent="0.25">
      <c r="A740" t="str">
        <f t="shared" si="33"/>
        <v>S1004350013800</v>
      </c>
      <c r="B740" t="s">
        <v>15</v>
      </c>
      <c r="C740" t="s">
        <v>354</v>
      </c>
      <c r="D740" t="s">
        <v>63</v>
      </c>
      <c r="E740" s="1">
        <v>-197055.83</v>
      </c>
      <c r="F740" s="1">
        <v>103322</v>
      </c>
      <c r="G740" s="1">
        <v>0</v>
      </c>
      <c r="H740" s="1"/>
      <c r="J740" s="1">
        <f t="shared" si="34"/>
        <v>93733.829999999987</v>
      </c>
      <c r="K740" s="1">
        <f>IFERROR(VLOOKUP(A740,'Ending FY2016'!$A:$E,5,FALSE),"0")+H740</f>
        <v>93738.270000000019</v>
      </c>
      <c r="L740" s="1">
        <f t="shared" si="35"/>
        <v>93733.829999999987</v>
      </c>
      <c r="M740" t="s">
        <v>18</v>
      </c>
      <c r="N740" t="s">
        <v>32</v>
      </c>
      <c r="O740" t="s">
        <v>20</v>
      </c>
      <c r="P740" t="s">
        <v>21</v>
      </c>
      <c r="Q740" t="s">
        <v>22</v>
      </c>
      <c r="R740" t="s">
        <v>23</v>
      </c>
      <c r="S740" t="s">
        <v>24</v>
      </c>
      <c r="T740" s="1"/>
    </row>
    <row r="741" spans="1:20" x14ac:dyDescent="0.25">
      <c r="A741" t="str">
        <f t="shared" si="33"/>
        <v>S1004350013900</v>
      </c>
      <c r="B741" t="s">
        <v>15</v>
      </c>
      <c r="C741" t="s">
        <v>354</v>
      </c>
      <c r="D741" t="s">
        <v>240</v>
      </c>
      <c r="E741" s="1">
        <v>-36323</v>
      </c>
      <c r="F741" s="1">
        <v>0</v>
      </c>
      <c r="G741" s="1">
        <v>0</v>
      </c>
      <c r="H741" s="1"/>
      <c r="J741" s="1">
        <f t="shared" si="34"/>
        <v>36323</v>
      </c>
      <c r="K741" s="1">
        <f>IFERROR(VLOOKUP(A741,'Ending FY2016'!$A:$E,5,FALSE),"0")+H741</f>
        <v>36323</v>
      </c>
      <c r="L741" s="1">
        <f t="shared" si="35"/>
        <v>36323</v>
      </c>
      <c r="M741" t="s">
        <v>18</v>
      </c>
      <c r="N741" t="s">
        <v>174</v>
      </c>
      <c r="O741" t="s">
        <v>20</v>
      </c>
      <c r="P741" t="s">
        <v>21</v>
      </c>
      <c r="Q741" t="s">
        <v>22</v>
      </c>
      <c r="R741" t="s">
        <v>21</v>
      </c>
      <c r="S741" t="s">
        <v>23</v>
      </c>
      <c r="T741" s="1"/>
    </row>
    <row r="742" spans="1:20" x14ac:dyDescent="0.25">
      <c r="A742" t="str">
        <f t="shared" si="33"/>
        <v>S1004350014000</v>
      </c>
      <c r="B742" t="s">
        <v>15</v>
      </c>
      <c r="C742" t="s">
        <v>354</v>
      </c>
      <c r="D742" t="s">
        <v>164</v>
      </c>
      <c r="E742" s="1">
        <v>167.28</v>
      </c>
      <c r="F742" s="1">
        <v>28975.72</v>
      </c>
      <c r="G742" s="1">
        <v>0</v>
      </c>
      <c r="H742" s="1"/>
      <c r="J742" s="1">
        <f t="shared" si="34"/>
        <v>-29143</v>
      </c>
      <c r="K742" s="1">
        <f>IFERROR(VLOOKUP(A742,'Ending FY2016'!$A:$E,5,FALSE),"0")+H742</f>
        <v>-29144.380000000019</v>
      </c>
      <c r="L742" s="1">
        <f t="shared" si="35"/>
        <v>-29143</v>
      </c>
      <c r="M742" t="s">
        <v>18</v>
      </c>
      <c r="N742" t="s">
        <v>148</v>
      </c>
      <c r="O742" t="s">
        <v>20</v>
      </c>
      <c r="P742" t="s">
        <v>41</v>
      </c>
      <c r="Q742" t="s">
        <v>22</v>
      </c>
      <c r="R742" t="s">
        <v>23</v>
      </c>
      <c r="S742" t="s">
        <v>66</v>
      </c>
      <c r="T742" s="1"/>
    </row>
    <row r="743" spans="1:20" x14ac:dyDescent="0.25">
      <c r="A743" t="str">
        <f t="shared" si="33"/>
        <v>S1004350014300</v>
      </c>
      <c r="B743" t="s">
        <v>15</v>
      </c>
      <c r="C743" t="s">
        <v>354</v>
      </c>
      <c r="D743" t="s">
        <v>147</v>
      </c>
      <c r="E743" s="1">
        <v>-45.34</v>
      </c>
      <c r="F743" s="1">
        <v>0</v>
      </c>
      <c r="G743" s="1">
        <v>0</v>
      </c>
      <c r="H743" s="1"/>
      <c r="J743" s="1">
        <f t="shared" si="34"/>
        <v>45.34</v>
      </c>
      <c r="K743" s="1">
        <f>IFERROR(VLOOKUP(A743,'Ending FY2016'!$A:$E,5,FALSE),"0")+H743</f>
        <v>50.330000000000496</v>
      </c>
      <c r="L743" s="1">
        <f t="shared" si="35"/>
        <v>45.34</v>
      </c>
      <c r="M743" t="s">
        <v>18</v>
      </c>
      <c r="N743" t="s">
        <v>32</v>
      </c>
      <c r="O743" t="s">
        <v>20</v>
      </c>
      <c r="P743" t="s">
        <v>21</v>
      </c>
      <c r="Q743" t="s">
        <v>22</v>
      </c>
      <c r="R743" t="s">
        <v>23</v>
      </c>
      <c r="S743" t="s">
        <v>24</v>
      </c>
      <c r="T743" s="1"/>
    </row>
    <row r="744" spans="1:20" x14ac:dyDescent="0.25">
      <c r="A744" t="str">
        <f t="shared" si="33"/>
        <v>S1004350014400</v>
      </c>
      <c r="B744" t="s">
        <v>15</v>
      </c>
      <c r="C744" t="s">
        <v>354</v>
      </c>
      <c r="D744" t="s">
        <v>68</v>
      </c>
      <c r="E744" s="1">
        <v>-98015.91</v>
      </c>
      <c r="F744" s="1">
        <v>0</v>
      </c>
      <c r="G744" s="1">
        <v>0</v>
      </c>
      <c r="H744" s="1"/>
      <c r="J744" s="1">
        <f t="shared" si="34"/>
        <v>98015.91</v>
      </c>
      <c r="K744" s="1">
        <f>IFERROR(VLOOKUP(A744,'Ending FY2016'!$A:$E,5,FALSE),"0")+H744</f>
        <v>98017.7</v>
      </c>
      <c r="L744" s="1">
        <f t="shared" si="35"/>
        <v>98015.91</v>
      </c>
      <c r="M744" t="s">
        <v>18</v>
      </c>
      <c r="N744" t="s">
        <v>32</v>
      </c>
      <c r="O744" t="s">
        <v>20</v>
      </c>
      <c r="P744" t="s">
        <v>21</v>
      </c>
      <c r="Q744" t="s">
        <v>22</v>
      </c>
      <c r="R744" t="s">
        <v>23</v>
      </c>
      <c r="S744" t="s">
        <v>24</v>
      </c>
      <c r="T744" s="1"/>
    </row>
    <row r="745" spans="1:20" x14ac:dyDescent="0.25">
      <c r="A745" t="str">
        <f t="shared" si="33"/>
        <v>S1004350014700</v>
      </c>
      <c r="B745" t="s">
        <v>15</v>
      </c>
      <c r="C745" t="s">
        <v>354</v>
      </c>
      <c r="D745" t="s">
        <v>241</v>
      </c>
      <c r="E745" s="1">
        <v>-6279533.6900000004</v>
      </c>
      <c r="F745" s="1">
        <v>5536122.790000001</v>
      </c>
      <c r="G745" s="1">
        <v>2182091</v>
      </c>
      <c r="H745" s="1"/>
      <c r="J745" s="1">
        <f t="shared" si="34"/>
        <v>2925501.8999999994</v>
      </c>
      <c r="K745" s="1">
        <f>IFERROR(VLOOKUP(A745,'Ending FY2016'!$A:$E,5,FALSE),"0")+H745</f>
        <v>579141.39999999106</v>
      </c>
      <c r="L745" s="1">
        <f t="shared" si="35"/>
        <v>579141.39999999106</v>
      </c>
      <c r="M745" t="s">
        <v>18</v>
      </c>
      <c r="N745" t="s">
        <v>622</v>
      </c>
      <c r="O745" t="s">
        <v>20</v>
      </c>
      <c r="P745" t="s">
        <v>41</v>
      </c>
      <c r="Q745" t="s">
        <v>22</v>
      </c>
      <c r="R745" t="s">
        <v>21</v>
      </c>
      <c r="S745" t="s">
        <v>66</v>
      </c>
      <c r="T745" s="1"/>
    </row>
    <row r="746" spans="1:20" x14ac:dyDescent="0.25">
      <c r="A746" t="str">
        <f t="shared" si="33"/>
        <v>S1004350014800</v>
      </c>
      <c r="B746" t="s">
        <v>15</v>
      </c>
      <c r="C746" t="s">
        <v>354</v>
      </c>
      <c r="D746" t="s">
        <v>623</v>
      </c>
      <c r="E746" s="1">
        <v>-63076.37</v>
      </c>
      <c r="F746" s="1">
        <v>515023.5</v>
      </c>
      <c r="G746" s="1">
        <v>0</v>
      </c>
      <c r="H746" s="1"/>
      <c r="J746" s="1">
        <f t="shared" si="34"/>
        <v>-451947.13</v>
      </c>
      <c r="K746" s="1">
        <f>IFERROR(VLOOKUP(A746,'Ending FY2016'!$A:$E,5,FALSE),"0")+H746</f>
        <v>-451957.13</v>
      </c>
      <c r="L746" s="1">
        <f t="shared" si="35"/>
        <v>-451947.13</v>
      </c>
      <c r="M746" t="s">
        <v>18</v>
      </c>
      <c r="N746" t="s">
        <v>148</v>
      </c>
      <c r="O746" t="s">
        <v>20</v>
      </c>
      <c r="P746" t="s">
        <v>41</v>
      </c>
      <c r="Q746" t="s">
        <v>22</v>
      </c>
      <c r="R746" t="s">
        <v>23</v>
      </c>
      <c r="S746" t="s">
        <v>66</v>
      </c>
      <c r="T746" s="1"/>
    </row>
    <row r="747" spans="1:20" x14ac:dyDescent="0.25">
      <c r="A747" t="str">
        <f t="shared" si="33"/>
        <v>S1004350014900</v>
      </c>
      <c r="B747" t="s">
        <v>15</v>
      </c>
      <c r="C747" t="s">
        <v>354</v>
      </c>
      <c r="D747" t="s">
        <v>242</v>
      </c>
      <c r="E747" s="1">
        <v>-862113.63</v>
      </c>
      <c r="F747" s="1">
        <v>4030539.19</v>
      </c>
      <c r="G747" s="1">
        <v>11107.47</v>
      </c>
      <c r="H747" s="1"/>
      <c r="J747" s="1">
        <f t="shared" si="34"/>
        <v>-3157318.09</v>
      </c>
      <c r="K747" s="1">
        <f>IFERROR(VLOOKUP(A747,'Ending FY2016'!$A:$E,5,FALSE),"0")+H747</f>
        <v>-3148648.0700000003</v>
      </c>
      <c r="L747" s="1">
        <f t="shared" si="35"/>
        <v>-3148648.0700000003</v>
      </c>
      <c r="M747" t="s">
        <v>18</v>
      </c>
      <c r="N747" t="s">
        <v>65</v>
      </c>
      <c r="O747" t="s">
        <v>20</v>
      </c>
      <c r="P747" t="s">
        <v>41</v>
      </c>
      <c r="Q747" t="s">
        <v>22</v>
      </c>
      <c r="R747" t="s">
        <v>23</v>
      </c>
      <c r="S747" t="s">
        <v>66</v>
      </c>
      <c r="T747" s="1"/>
    </row>
    <row r="748" spans="1:20" x14ac:dyDescent="0.25">
      <c r="A748" t="str">
        <f t="shared" si="33"/>
        <v>S1004350015000</v>
      </c>
      <c r="B748" t="s">
        <v>15</v>
      </c>
      <c r="C748" t="s">
        <v>354</v>
      </c>
      <c r="D748" t="s">
        <v>244</v>
      </c>
      <c r="E748" s="1">
        <v>310255.26</v>
      </c>
      <c r="F748" s="1">
        <v>517702.2</v>
      </c>
      <c r="G748" s="1">
        <v>-81387.5</v>
      </c>
      <c r="H748" s="1"/>
      <c r="J748" s="1">
        <f t="shared" si="34"/>
        <v>-909344.96</v>
      </c>
      <c r="K748" s="1">
        <f>IFERROR(VLOOKUP(A748,'Ending FY2016'!$A:$E,5,FALSE),"0")+H748</f>
        <v>-909147.6400000063</v>
      </c>
      <c r="L748" s="1">
        <f t="shared" si="35"/>
        <v>-909147.6400000063</v>
      </c>
      <c r="M748" t="s">
        <v>18</v>
      </c>
      <c r="N748" t="s">
        <v>620</v>
      </c>
      <c r="O748" t="s">
        <v>20</v>
      </c>
      <c r="P748" t="s">
        <v>41</v>
      </c>
      <c r="Q748" t="s">
        <v>22</v>
      </c>
      <c r="R748" t="s">
        <v>21</v>
      </c>
      <c r="S748" t="s">
        <v>66</v>
      </c>
      <c r="T748" s="1"/>
    </row>
    <row r="749" spans="1:20" x14ac:dyDescent="0.25">
      <c r="A749" t="str">
        <f t="shared" si="33"/>
        <v>S1004350016000</v>
      </c>
      <c r="B749" t="s">
        <v>15</v>
      </c>
      <c r="C749" t="s">
        <v>354</v>
      </c>
      <c r="D749" t="s">
        <v>218</v>
      </c>
      <c r="E749" s="1">
        <v>0</v>
      </c>
      <c r="F749" s="1">
        <v>0</v>
      </c>
      <c r="G749" s="1">
        <v>0</v>
      </c>
      <c r="H749" s="1"/>
      <c r="J749" s="1">
        <f t="shared" si="34"/>
        <v>0</v>
      </c>
      <c r="K749" s="1">
        <f>IFERROR(VLOOKUP(A749,'Ending FY2016'!$A:$E,5,FALSE),"0")+H749</f>
        <v>1</v>
      </c>
      <c r="L749" s="1">
        <f t="shared" si="35"/>
        <v>0</v>
      </c>
      <c r="M749" t="s">
        <v>18</v>
      </c>
      <c r="N749" t="s">
        <v>148</v>
      </c>
      <c r="O749" t="s">
        <v>20</v>
      </c>
      <c r="P749" t="s">
        <v>41</v>
      </c>
      <c r="Q749" t="s">
        <v>22</v>
      </c>
      <c r="R749" t="s">
        <v>23</v>
      </c>
      <c r="S749" t="s">
        <v>66</v>
      </c>
      <c r="T749" s="1"/>
    </row>
    <row r="750" spans="1:20" x14ac:dyDescent="0.25">
      <c r="A750" t="str">
        <f t="shared" si="33"/>
        <v>S1004350016600</v>
      </c>
      <c r="B750" t="s">
        <v>15</v>
      </c>
      <c r="C750" t="s">
        <v>354</v>
      </c>
      <c r="D750" t="s">
        <v>225</v>
      </c>
      <c r="E750" s="1">
        <v>-125508.71</v>
      </c>
      <c r="F750" s="1">
        <v>83912.21</v>
      </c>
      <c r="G750" s="1">
        <v>0</v>
      </c>
      <c r="H750" s="1"/>
      <c r="J750" s="1">
        <f t="shared" si="34"/>
        <v>41596.5</v>
      </c>
      <c r="K750" s="1">
        <f>IFERROR(VLOOKUP(A750,'Ending FY2016'!$A:$E,5,FALSE),"0")+H750</f>
        <v>41601.750000000007</v>
      </c>
      <c r="L750" s="1">
        <f t="shared" si="35"/>
        <v>41596.5</v>
      </c>
      <c r="M750" t="s">
        <v>18</v>
      </c>
      <c r="N750" t="s">
        <v>239</v>
      </c>
      <c r="O750" t="s">
        <v>20</v>
      </c>
      <c r="P750" t="s">
        <v>41</v>
      </c>
      <c r="Q750" t="s">
        <v>22</v>
      </c>
      <c r="R750" t="s">
        <v>23</v>
      </c>
      <c r="S750" t="s">
        <v>24</v>
      </c>
      <c r="T750" s="1"/>
    </row>
    <row r="751" spans="1:20" x14ac:dyDescent="0.25">
      <c r="A751" t="str">
        <f t="shared" si="33"/>
        <v>S1004350016700</v>
      </c>
      <c r="B751" t="s">
        <v>15</v>
      </c>
      <c r="C751" t="s">
        <v>354</v>
      </c>
      <c r="D751" t="s">
        <v>595</v>
      </c>
      <c r="E751" s="1">
        <v>753848.65</v>
      </c>
      <c r="F751" s="1">
        <v>708161.64000000013</v>
      </c>
      <c r="G751" s="1">
        <v>0</v>
      </c>
      <c r="H751" s="1"/>
      <c r="J751" s="1">
        <f t="shared" si="34"/>
        <v>-1462010.29</v>
      </c>
      <c r="K751" s="1">
        <f>IFERROR(VLOOKUP(A751,'Ending FY2016'!$A:$E,5,FALSE),"0")+H751</f>
        <v>-1462016.5000000016</v>
      </c>
      <c r="L751" s="1">
        <f t="shared" si="35"/>
        <v>-1462010.29</v>
      </c>
      <c r="M751" t="s">
        <v>18</v>
      </c>
      <c r="N751" t="s">
        <v>250</v>
      </c>
      <c r="O751" t="s">
        <v>20</v>
      </c>
      <c r="P751" t="s">
        <v>41</v>
      </c>
      <c r="Q751" t="s">
        <v>22</v>
      </c>
      <c r="R751" t="s">
        <v>23</v>
      </c>
      <c r="S751" t="s">
        <v>23</v>
      </c>
      <c r="T751" s="1"/>
    </row>
    <row r="752" spans="1:20" x14ac:dyDescent="0.25">
      <c r="A752" t="str">
        <f t="shared" si="33"/>
        <v>S1004350016800</v>
      </c>
      <c r="B752" t="s">
        <v>15</v>
      </c>
      <c r="C752" t="s">
        <v>354</v>
      </c>
      <c r="D752" t="s">
        <v>596</v>
      </c>
      <c r="E752" s="1">
        <v>6159.5</v>
      </c>
      <c r="F752" s="1">
        <v>0</v>
      </c>
      <c r="G752" s="1">
        <v>0</v>
      </c>
      <c r="H752" s="1"/>
      <c r="J752" s="1">
        <f t="shared" si="34"/>
        <v>-6159.5</v>
      </c>
      <c r="K752" s="1">
        <f>IFERROR(VLOOKUP(A752,'Ending FY2016'!$A:$E,5,FALSE),"0")+H752</f>
        <v>-6158.5</v>
      </c>
      <c r="L752" s="1">
        <f t="shared" si="35"/>
        <v>-6159.5</v>
      </c>
      <c r="M752" t="s">
        <v>18</v>
      </c>
      <c r="N752" t="s">
        <v>369</v>
      </c>
      <c r="O752" t="s">
        <v>20</v>
      </c>
      <c r="P752" t="s">
        <v>41</v>
      </c>
      <c r="Q752" t="s">
        <v>22</v>
      </c>
      <c r="R752" t="s">
        <v>21</v>
      </c>
      <c r="S752" t="s">
        <v>23</v>
      </c>
      <c r="T752" s="1"/>
    </row>
    <row r="753" spans="1:20" x14ac:dyDescent="0.25">
      <c r="A753" t="str">
        <f t="shared" si="33"/>
        <v>S1004350018300</v>
      </c>
      <c r="B753" t="s">
        <v>15</v>
      </c>
      <c r="C753" t="s">
        <v>354</v>
      </c>
      <c r="D753" t="s">
        <v>282</v>
      </c>
      <c r="E753" s="1">
        <v>140845.15</v>
      </c>
      <c r="F753" s="1">
        <v>11586.15</v>
      </c>
      <c r="G753" s="1">
        <v>0</v>
      </c>
      <c r="H753" s="1"/>
      <c r="J753" s="1">
        <f t="shared" si="34"/>
        <v>-152431.29999999999</v>
      </c>
      <c r="K753" s="1">
        <f>IFERROR(VLOOKUP(A753,'Ending FY2016'!$A:$E,5,FALSE),"0")+H753</f>
        <v>-152437.68</v>
      </c>
      <c r="L753" s="1">
        <f t="shared" si="35"/>
        <v>-152431.29999999999</v>
      </c>
      <c r="M753" t="s">
        <v>18</v>
      </c>
      <c r="N753" t="s">
        <v>19</v>
      </c>
      <c r="O753" t="s">
        <v>20</v>
      </c>
      <c r="P753" t="s">
        <v>21</v>
      </c>
      <c r="Q753" t="s">
        <v>22</v>
      </c>
      <c r="R753" t="s">
        <v>23</v>
      </c>
      <c r="S753" t="s">
        <v>24</v>
      </c>
      <c r="T753" s="1"/>
    </row>
    <row r="754" spans="1:20" x14ac:dyDescent="0.25">
      <c r="A754" t="str">
        <f t="shared" si="33"/>
        <v>S1004350018400</v>
      </c>
      <c r="B754" t="s">
        <v>15</v>
      </c>
      <c r="C754" t="s">
        <v>354</v>
      </c>
      <c r="D754" t="s">
        <v>599</v>
      </c>
      <c r="E754" s="1">
        <v>-379803.4</v>
      </c>
      <c r="F754" s="1">
        <v>5605</v>
      </c>
      <c r="G754" s="1">
        <v>-1595</v>
      </c>
      <c r="H754" s="1"/>
      <c r="J754" s="1">
        <f t="shared" si="34"/>
        <v>372603.4</v>
      </c>
      <c r="K754" s="1">
        <f>IFERROR(VLOOKUP(A754,'Ending FY2016'!$A:$E,5,FALSE),"0")+H754</f>
        <v>373178.09</v>
      </c>
      <c r="L754" s="1">
        <f t="shared" si="35"/>
        <v>373178.09</v>
      </c>
      <c r="M754" t="s">
        <v>18</v>
      </c>
      <c r="N754" t="s">
        <v>32</v>
      </c>
      <c r="O754" t="s">
        <v>20</v>
      </c>
      <c r="P754" t="s">
        <v>21</v>
      </c>
      <c r="Q754" t="s">
        <v>22</v>
      </c>
      <c r="R754" t="s">
        <v>23</v>
      </c>
      <c r="S754" t="s">
        <v>24</v>
      </c>
      <c r="T754" s="1"/>
    </row>
    <row r="755" spans="1:20" x14ac:dyDescent="0.25">
      <c r="A755" t="str">
        <f t="shared" si="33"/>
        <v>S1004350018700</v>
      </c>
      <c r="B755" t="s">
        <v>15</v>
      </c>
      <c r="C755" t="s">
        <v>354</v>
      </c>
      <c r="D755" t="s">
        <v>287</v>
      </c>
      <c r="E755" s="1">
        <v>-851615.78</v>
      </c>
      <c r="F755" s="1">
        <v>0</v>
      </c>
      <c r="G755" s="1">
        <v>0</v>
      </c>
      <c r="H755" s="1"/>
      <c r="J755" s="1">
        <f t="shared" si="34"/>
        <v>851615.78</v>
      </c>
      <c r="K755" s="1">
        <f>IFERROR(VLOOKUP(A755,'Ending FY2016'!$A:$E,5,FALSE),"0")+H755</f>
        <v>853752.37999999989</v>
      </c>
      <c r="L755" s="1">
        <f t="shared" si="35"/>
        <v>853752.37999999989</v>
      </c>
      <c r="M755" t="s">
        <v>18</v>
      </c>
      <c r="N755" t="s">
        <v>161</v>
      </c>
      <c r="O755" t="s">
        <v>20</v>
      </c>
      <c r="P755" t="s">
        <v>21</v>
      </c>
      <c r="Q755" t="s">
        <v>22</v>
      </c>
      <c r="R755" t="s">
        <v>23</v>
      </c>
      <c r="S755" t="s">
        <v>24</v>
      </c>
      <c r="T755" s="1"/>
    </row>
    <row r="756" spans="1:20" x14ac:dyDescent="0.25">
      <c r="A756" t="str">
        <f t="shared" si="33"/>
        <v>S1004350018800</v>
      </c>
      <c r="B756" t="s">
        <v>15</v>
      </c>
      <c r="C756" t="s">
        <v>354</v>
      </c>
      <c r="D756" t="s">
        <v>289</v>
      </c>
      <c r="E756" s="1">
        <v>12.32</v>
      </c>
      <c r="F756" s="1">
        <v>0</v>
      </c>
      <c r="G756" s="1">
        <v>0</v>
      </c>
      <c r="H756" s="1"/>
      <c r="J756" s="1">
        <f t="shared" si="34"/>
        <v>-12.32</v>
      </c>
      <c r="K756" s="1">
        <f>IFERROR(VLOOKUP(A756,'Ending FY2016'!$A:$E,5,FALSE),"0")+H756</f>
        <v>1</v>
      </c>
      <c r="L756" s="1">
        <f t="shared" si="35"/>
        <v>1</v>
      </c>
      <c r="M756" t="s">
        <v>18</v>
      </c>
      <c r="N756" t="s">
        <v>624</v>
      </c>
      <c r="O756" t="s">
        <v>20</v>
      </c>
      <c r="P756" t="s">
        <v>41</v>
      </c>
      <c r="Q756" t="s">
        <v>22</v>
      </c>
      <c r="R756" t="s">
        <v>23</v>
      </c>
      <c r="S756" t="s">
        <v>24</v>
      </c>
      <c r="T756" s="1"/>
    </row>
    <row r="757" spans="1:20" x14ac:dyDescent="0.25">
      <c r="A757" t="str">
        <f t="shared" si="33"/>
        <v>S1004350019000</v>
      </c>
      <c r="B757" t="s">
        <v>15</v>
      </c>
      <c r="C757" t="s">
        <v>354</v>
      </c>
      <c r="D757" t="s">
        <v>176</v>
      </c>
      <c r="E757" s="1">
        <v>3680.28</v>
      </c>
      <c r="F757" s="1">
        <v>266117.49</v>
      </c>
      <c r="G757" s="1">
        <v>0</v>
      </c>
      <c r="H757" s="1"/>
      <c r="J757" s="1">
        <f t="shared" si="34"/>
        <v>-269797.77</v>
      </c>
      <c r="K757" s="1">
        <f>IFERROR(VLOOKUP(A757,'Ending FY2016'!$A:$E,5,FALSE),"0")+H757</f>
        <v>-268085.32999999967</v>
      </c>
      <c r="L757" s="1">
        <f t="shared" si="35"/>
        <v>-268085.32999999967</v>
      </c>
      <c r="M757" t="s">
        <v>18</v>
      </c>
      <c r="N757" t="s">
        <v>232</v>
      </c>
      <c r="O757" t="s">
        <v>20</v>
      </c>
      <c r="P757" t="s">
        <v>41</v>
      </c>
      <c r="Q757" t="s">
        <v>22</v>
      </c>
      <c r="R757" t="s">
        <v>23</v>
      </c>
      <c r="S757" t="s">
        <v>66</v>
      </c>
      <c r="T757" s="1"/>
    </row>
    <row r="758" spans="1:20" x14ac:dyDescent="0.25">
      <c r="A758" t="str">
        <f t="shared" si="33"/>
        <v>S1004350019100</v>
      </c>
      <c r="B758" t="s">
        <v>15</v>
      </c>
      <c r="C758" t="s">
        <v>354</v>
      </c>
      <c r="D758" t="s">
        <v>293</v>
      </c>
      <c r="E758" s="1">
        <v>-65688.38</v>
      </c>
      <c r="F758" s="1">
        <v>683566.26</v>
      </c>
      <c r="G758" s="1">
        <v>374.27</v>
      </c>
      <c r="H758" s="1"/>
      <c r="J758" s="1">
        <f t="shared" si="34"/>
        <v>-617503.61</v>
      </c>
      <c r="K758" s="1">
        <f>IFERROR(VLOOKUP(A758,'Ending FY2016'!$A:$E,5,FALSE),"0")+H758</f>
        <v>-617298.85999999987</v>
      </c>
      <c r="L758" s="1">
        <f t="shared" si="35"/>
        <v>-617298.85999999987</v>
      </c>
      <c r="M758" t="s">
        <v>18</v>
      </c>
      <c r="N758" t="s">
        <v>232</v>
      </c>
      <c r="O758" t="s">
        <v>20</v>
      </c>
      <c r="P758" t="s">
        <v>41</v>
      </c>
      <c r="Q758" t="s">
        <v>22</v>
      </c>
      <c r="R758" t="s">
        <v>23</v>
      </c>
      <c r="S758" t="s">
        <v>66</v>
      </c>
      <c r="T758" s="1"/>
    </row>
    <row r="759" spans="1:20" x14ac:dyDescent="0.25">
      <c r="A759" t="str">
        <f t="shared" si="33"/>
        <v>S1004350019200</v>
      </c>
      <c r="B759" t="s">
        <v>15</v>
      </c>
      <c r="C759" t="s">
        <v>354</v>
      </c>
      <c r="D759" t="s">
        <v>295</v>
      </c>
      <c r="E759" s="1">
        <v>0</v>
      </c>
      <c r="F759" s="1">
        <v>0</v>
      </c>
      <c r="G759" s="1">
        <v>0</v>
      </c>
      <c r="H759" s="1"/>
      <c r="J759" s="1">
        <f t="shared" si="34"/>
        <v>0</v>
      </c>
      <c r="K759" s="1">
        <f>IFERROR(VLOOKUP(A759,'Ending FY2016'!$A:$E,5,FALSE),"0")+H759</f>
        <v>0</v>
      </c>
      <c r="L759" s="1">
        <f t="shared" si="35"/>
        <v>0</v>
      </c>
      <c r="M759" t="s">
        <v>18</v>
      </c>
      <c r="N759" t="s">
        <v>625</v>
      </c>
      <c r="O759" t="s">
        <v>20</v>
      </c>
      <c r="P759" t="s">
        <v>41</v>
      </c>
      <c r="Q759" t="s">
        <v>22</v>
      </c>
      <c r="R759" t="s">
        <v>21</v>
      </c>
      <c r="S759" t="s">
        <v>66</v>
      </c>
      <c r="T759" s="1"/>
    </row>
    <row r="760" spans="1:20" x14ac:dyDescent="0.25">
      <c r="A760" t="str">
        <f t="shared" si="33"/>
        <v>S1004350019300</v>
      </c>
      <c r="B760" t="s">
        <v>15</v>
      </c>
      <c r="C760" t="s">
        <v>354</v>
      </c>
      <c r="D760" t="s">
        <v>297</v>
      </c>
      <c r="E760" s="1">
        <v>-693.13</v>
      </c>
      <c r="F760" s="1">
        <v>0</v>
      </c>
      <c r="G760" s="1">
        <v>0</v>
      </c>
      <c r="H760" s="1"/>
      <c r="J760" s="1">
        <f t="shared" si="34"/>
        <v>693.13</v>
      </c>
      <c r="K760" s="1">
        <f>IFERROR(VLOOKUP(A760,'Ending FY2016'!$A:$E,5,FALSE),"0")+H760</f>
        <v>1</v>
      </c>
      <c r="L760" s="1">
        <f t="shared" si="35"/>
        <v>1</v>
      </c>
      <c r="M760" t="s">
        <v>18</v>
      </c>
      <c r="N760" t="s">
        <v>625</v>
      </c>
      <c r="O760" t="s">
        <v>20</v>
      </c>
      <c r="P760" t="s">
        <v>41</v>
      </c>
      <c r="Q760" t="s">
        <v>22</v>
      </c>
      <c r="R760" t="s">
        <v>21</v>
      </c>
      <c r="S760" t="s">
        <v>66</v>
      </c>
      <c r="T760" s="1"/>
    </row>
    <row r="761" spans="1:20" x14ac:dyDescent="0.25">
      <c r="A761" t="str">
        <f t="shared" si="33"/>
        <v>S1004350019400</v>
      </c>
      <c r="B761" t="s">
        <v>15</v>
      </c>
      <c r="C761" t="s">
        <v>354</v>
      </c>
      <c r="D761" t="s">
        <v>626</v>
      </c>
      <c r="E761" s="1">
        <v>-228574.93</v>
      </c>
      <c r="F761" s="1">
        <v>203890.95</v>
      </c>
      <c r="G761" s="1">
        <v>0</v>
      </c>
      <c r="H761" s="1"/>
      <c r="J761" s="1">
        <f t="shared" si="34"/>
        <v>24683.979999999981</v>
      </c>
      <c r="K761" s="1">
        <f>IFERROR(VLOOKUP(A761,'Ending FY2016'!$A:$E,5,FALSE),"0")+H761</f>
        <v>39179.019999999553</v>
      </c>
      <c r="L761" s="1">
        <f t="shared" si="35"/>
        <v>39179.019999999553</v>
      </c>
      <c r="M761" t="s">
        <v>18</v>
      </c>
      <c r="N761" t="s">
        <v>625</v>
      </c>
      <c r="O761" t="s">
        <v>20</v>
      </c>
      <c r="P761" t="s">
        <v>41</v>
      </c>
      <c r="Q761" t="s">
        <v>22</v>
      </c>
      <c r="R761" t="s">
        <v>21</v>
      </c>
      <c r="S761" t="s">
        <v>66</v>
      </c>
      <c r="T761" s="1"/>
    </row>
    <row r="762" spans="1:20" x14ac:dyDescent="0.25">
      <c r="A762" t="str">
        <f t="shared" si="33"/>
        <v>S1004350022100</v>
      </c>
      <c r="B762" t="s">
        <v>15</v>
      </c>
      <c r="C762" t="s">
        <v>354</v>
      </c>
      <c r="D762" t="s">
        <v>166</v>
      </c>
      <c r="E762" s="1">
        <v>0</v>
      </c>
      <c r="F762" s="1">
        <v>0</v>
      </c>
      <c r="G762" s="1">
        <v>0</v>
      </c>
      <c r="H762" s="1"/>
      <c r="J762" s="1">
        <f t="shared" si="34"/>
        <v>0</v>
      </c>
      <c r="K762" s="1">
        <f>IFERROR(VLOOKUP(A762,'Ending FY2016'!$A:$E,5,FALSE),"0")+H762</f>
        <v>0</v>
      </c>
      <c r="L762" s="1">
        <f t="shared" si="35"/>
        <v>0</v>
      </c>
      <c r="M762" t="s">
        <v>70</v>
      </c>
      <c r="N762" t="s">
        <v>98</v>
      </c>
      <c r="O762" t="s">
        <v>20</v>
      </c>
      <c r="P762" t="s">
        <v>21</v>
      </c>
      <c r="Q762" t="s">
        <v>22</v>
      </c>
      <c r="R762" t="s">
        <v>79</v>
      </c>
      <c r="S762" t="s">
        <v>23</v>
      </c>
      <c r="T762" s="1"/>
    </row>
    <row r="763" spans="1:20" x14ac:dyDescent="0.25">
      <c r="A763" t="str">
        <f t="shared" si="33"/>
        <v>S1004350022500</v>
      </c>
      <c r="B763" t="s">
        <v>15</v>
      </c>
      <c r="C763" t="s">
        <v>354</v>
      </c>
      <c r="D763" t="s">
        <v>168</v>
      </c>
      <c r="E763" s="1">
        <v>17699814.399999999</v>
      </c>
      <c r="F763" s="1">
        <v>19550.940000000002</v>
      </c>
      <c r="G763" s="1">
        <v>1016.85</v>
      </c>
      <c r="H763" s="1"/>
      <c r="J763" s="1">
        <f t="shared" si="34"/>
        <v>-17718348.489999998</v>
      </c>
      <c r="K763" s="1">
        <f>IFERROR(VLOOKUP(A763,'Ending FY2016'!$A:$E,5,FALSE),"0")+H763</f>
        <v>-17786014.149999999</v>
      </c>
      <c r="L763" s="1">
        <f t="shared" si="35"/>
        <v>-17786014.149999999</v>
      </c>
      <c r="M763" t="s">
        <v>70</v>
      </c>
      <c r="N763" t="s">
        <v>28</v>
      </c>
      <c r="O763" t="s">
        <v>20</v>
      </c>
      <c r="P763" t="s">
        <v>41</v>
      </c>
      <c r="Q763" t="s">
        <v>22</v>
      </c>
      <c r="R763" t="s">
        <v>23</v>
      </c>
      <c r="S763" t="s">
        <v>24</v>
      </c>
      <c r="T763" s="1"/>
    </row>
    <row r="764" spans="1:20" x14ac:dyDescent="0.25">
      <c r="A764" t="str">
        <f t="shared" si="33"/>
        <v>S1004350022600</v>
      </c>
      <c r="B764" t="s">
        <v>15</v>
      </c>
      <c r="C764" t="s">
        <v>354</v>
      </c>
      <c r="D764" t="s">
        <v>169</v>
      </c>
      <c r="E764" s="1">
        <v>2360038.6999999997</v>
      </c>
      <c r="F764" s="1">
        <v>0</v>
      </c>
      <c r="G764" s="1">
        <v>0</v>
      </c>
      <c r="H764" s="1"/>
      <c r="J764" s="1">
        <f t="shared" si="34"/>
        <v>-2360038.6999999997</v>
      </c>
      <c r="K764" s="1">
        <f>IFERROR(VLOOKUP(A764,'Ending FY2016'!$A:$E,5,FALSE),"0")+H764</f>
        <v>995266.12000000011</v>
      </c>
      <c r="L764" s="1">
        <f t="shared" si="35"/>
        <v>995266.12000000011</v>
      </c>
      <c r="M764" t="s">
        <v>70</v>
      </c>
      <c r="N764" t="s">
        <v>600</v>
      </c>
      <c r="O764" t="s">
        <v>20</v>
      </c>
      <c r="P764" t="s">
        <v>21</v>
      </c>
      <c r="Q764" t="s">
        <v>22</v>
      </c>
      <c r="R764" t="s">
        <v>23</v>
      </c>
      <c r="S764" t="s">
        <v>24</v>
      </c>
      <c r="T764" s="1"/>
    </row>
    <row r="765" spans="1:20" x14ac:dyDescent="0.25">
      <c r="A765" t="str">
        <f t="shared" si="33"/>
        <v>S1004350022700</v>
      </c>
      <c r="B765" t="s">
        <v>15</v>
      </c>
      <c r="C765" t="s">
        <v>354</v>
      </c>
      <c r="D765" t="s">
        <v>475</v>
      </c>
      <c r="E765" s="1">
        <v>985426.43</v>
      </c>
      <c r="F765" s="1">
        <v>0</v>
      </c>
      <c r="G765" s="1">
        <v>0</v>
      </c>
      <c r="H765" s="1"/>
      <c r="J765" s="1">
        <f t="shared" si="34"/>
        <v>-985426.43</v>
      </c>
      <c r="K765" s="1">
        <f>IFERROR(VLOOKUP(A765,'Ending FY2016'!$A:$E,5,FALSE),"0")+H765</f>
        <v>36103.859999999986</v>
      </c>
      <c r="L765" s="1">
        <f t="shared" si="35"/>
        <v>36103.859999999986</v>
      </c>
      <c r="M765" t="s">
        <v>70</v>
      </c>
      <c r="N765" t="s">
        <v>600</v>
      </c>
      <c r="O765" t="s">
        <v>20</v>
      </c>
      <c r="P765" t="s">
        <v>21</v>
      </c>
      <c r="Q765" t="s">
        <v>22</v>
      </c>
      <c r="R765" t="s">
        <v>23</v>
      </c>
      <c r="S765" t="s">
        <v>24</v>
      </c>
      <c r="T765" s="1"/>
    </row>
    <row r="766" spans="1:20" x14ac:dyDescent="0.25">
      <c r="A766" t="str">
        <f t="shared" si="33"/>
        <v>S1004350022800</v>
      </c>
      <c r="B766" t="s">
        <v>15</v>
      </c>
      <c r="C766" t="s">
        <v>354</v>
      </c>
      <c r="D766" t="s">
        <v>205</v>
      </c>
      <c r="E766" s="1">
        <v>344713.02999999956</v>
      </c>
      <c r="F766" s="1">
        <v>18860.449999999997</v>
      </c>
      <c r="G766" s="1">
        <v>7581.0499999999993</v>
      </c>
      <c r="H766" s="1"/>
      <c r="J766" s="1">
        <f t="shared" si="34"/>
        <v>-355992.42999999959</v>
      </c>
      <c r="K766" s="1">
        <f>IFERROR(VLOOKUP(A766,'Ending FY2016'!$A:$E,5,FALSE),"0")+H766</f>
        <v>192056.88000001427</v>
      </c>
      <c r="L766" s="1">
        <f t="shared" si="35"/>
        <v>192056.88000001427</v>
      </c>
      <c r="M766" t="s">
        <v>70</v>
      </c>
      <c r="N766" t="s">
        <v>600</v>
      </c>
      <c r="O766" t="s">
        <v>20</v>
      </c>
      <c r="P766" t="s">
        <v>21</v>
      </c>
      <c r="Q766" t="s">
        <v>22</v>
      </c>
      <c r="R766" t="s">
        <v>23</v>
      </c>
      <c r="S766" t="s">
        <v>24</v>
      </c>
      <c r="T766" s="1"/>
    </row>
    <row r="767" spans="1:20" x14ac:dyDescent="0.25">
      <c r="A767" t="str">
        <f t="shared" si="33"/>
        <v>S1004350022900</v>
      </c>
      <c r="B767" t="s">
        <v>15</v>
      </c>
      <c r="C767" t="s">
        <v>354</v>
      </c>
      <c r="D767" t="s">
        <v>309</v>
      </c>
      <c r="E767" s="1">
        <v>-50243303.290999994</v>
      </c>
      <c r="F767" s="1">
        <v>10383.529999999999</v>
      </c>
      <c r="G767" s="1">
        <v>3991.83</v>
      </c>
      <c r="H767" s="1"/>
      <c r="J767" s="1">
        <f t="shared" si="34"/>
        <v>50236911.590999991</v>
      </c>
      <c r="K767" s="1">
        <f>IFERROR(VLOOKUP(A767,'Ending FY2016'!$A:$E,5,FALSE),"0")+H767</f>
        <v>44598963.340999998</v>
      </c>
      <c r="L767" s="1">
        <f t="shared" si="35"/>
        <v>44598963.340999998</v>
      </c>
      <c r="M767" t="s">
        <v>70</v>
      </c>
      <c r="N767" t="s">
        <v>600</v>
      </c>
      <c r="O767" t="s">
        <v>20</v>
      </c>
      <c r="P767" t="s">
        <v>21</v>
      </c>
      <c r="Q767" t="s">
        <v>22</v>
      </c>
      <c r="R767" t="s">
        <v>23</v>
      </c>
      <c r="S767" t="s">
        <v>24</v>
      </c>
      <c r="T767" s="1"/>
    </row>
    <row r="768" spans="1:20" x14ac:dyDescent="0.25">
      <c r="A768" t="str">
        <f t="shared" si="33"/>
        <v>S1004350023100</v>
      </c>
      <c r="B768" t="s">
        <v>15</v>
      </c>
      <c r="C768" t="s">
        <v>354</v>
      </c>
      <c r="D768" t="s">
        <v>149</v>
      </c>
      <c r="E768" s="1">
        <v>-112725.97</v>
      </c>
      <c r="F768" s="1">
        <v>0</v>
      </c>
      <c r="G768" s="1">
        <v>0</v>
      </c>
      <c r="H768" s="1"/>
      <c r="J768" s="1">
        <f t="shared" si="34"/>
        <v>112725.97</v>
      </c>
      <c r="K768" s="1">
        <f>IFERROR(VLOOKUP(A768,'Ending FY2016'!$A:$E,5,FALSE),"0")+H768</f>
        <v>112730.09</v>
      </c>
      <c r="L768" s="1">
        <f t="shared" si="35"/>
        <v>112725.97</v>
      </c>
      <c r="M768" t="s">
        <v>70</v>
      </c>
      <c r="N768" t="s">
        <v>600</v>
      </c>
      <c r="O768" t="s">
        <v>20</v>
      </c>
      <c r="P768" t="s">
        <v>21</v>
      </c>
      <c r="Q768" t="s">
        <v>22</v>
      </c>
      <c r="R768" t="s">
        <v>23</v>
      </c>
      <c r="S768" t="s">
        <v>24</v>
      </c>
      <c r="T768" s="1"/>
    </row>
    <row r="769" spans="1:20" x14ac:dyDescent="0.25">
      <c r="A769" t="str">
        <f t="shared" si="33"/>
        <v>S1004350023200</v>
      </c>
      <c r="B769" t="s">
        <v>15</v>
      </c>
      <c r="C769" t="s">
        <v>354</v>
      </c>
      <c r="D769" t="s">
        <v>69</v>
      </c>
      <c r="E769" s="1">
        <v>-142234.56</v>
      </c>
      <c r="F769" s="1">
        <v>6</v>
      </c>
      <c r="G769" s="1">
        <v>0</v>
      </c>
      <c r="H769" s="1"/>
      <c r="J769" s="1">
        <f t="shared" si="34"/>
        <v>142228.56</v>
      </c>
      <c r="K769" s="1">
        <f>IFERROR(VLOOKUP(A769,'Ending FY2016'!$A:$E,5,FALSE),"0")+H769</f>
        <v>142245.88</v>
      </c>
      <c r="L769" s="1">
        <f t="shared" si="35"/>
        <v>142245.88</v>
      </c>
      <c r="M769" t="s">
        <v>70</v>
      </c>
      <c r="N769" t="s">
        <v>600</v>
      </c>
      <c r="O769" t="s">
        <v>20</v>
      </c>
      <c r="P769" t="s">
        <v>21</v>
      </c>
      <c r="Q769" t="s">
        <v>22</v>
      </c>
      <c r="R769" t="s">
        <v>23</v>
      </c>
      <c r="S769" t="s">
        <v>24</v>
      </c>
      <c r="T769" s="1"/>
    </row>
    <row r="770" spans="1:20" x14ac:dyDescent="0.25">
      <c r="A770" t="str">
        <f t="shared" si="33"/>
        <v>S1004350023300</v>
      </c>
      <c r="B770" t="s">
        <v>15</v>
      </c>
      <c r="C770" t="s">
        <v>354</v>
      </c>
      <c r="D770" t="s">
        <v>627</v>
      </c>
      <c r="E770" s="1">
        <v>-419334.29</v>
      </c>
      <c r="F770" s="1">
        <v>1776.32</v>
      </c>
      <c r="G770" s="1">
        <v>0</v>
      </c>
      <c r="H770" s="1"/>
      <c r="J770" s="1">
        <f t="shared" si="34"/>
        <v>417557.97</v>
      </c>
      <c r="K770" s="1">
        <f>IFERROR(VLOOKUP(A770,'Ending FY2016'!$A:$E,5,FALSE),"0")+H770</f>
        <v>417569.01000000007</v>
      </c>
      <c r="L770" s="1">
        <f t="shared" si="35"/>
        <v>417569.01000000007</v>
      </c>
      <c r="M770" t="s">
        <v>70</v>
      </c>
      <c r="N770" t="s">
        <v>58</v>
      </c>
      <c r="O770" t="s">
        <v>20</v>
      </c>
      <c r="P770" t="s">
        <v>41</v>
      </c>
      <c r="Q770" t="s">
        <v>22</v>
      </c>
      <c r="R770" t="s">
        <v>23</v>
      </c>
      <c r="S770" t="s">
        <v>24</v>
      </c>
      <c r="T770" s="1"/>
    </row>
    <row r="771" spans="1:20" x14ac:dyDescent="0.25">
      <c r="A771" t="str">
        <f t="shared" si="33"/>
        <v>S1004350023400</v>
      </c>
      <c r="B771" t="s">
        <v>15</v>
      </c>
      <c r="C771" t="s">
        <v>354</v>
      </c>
      <c r="D771" t="s">
        <v>71</v>
      </c>
      <c r="E771" s="1">
        <v>-306297.93</v>
      </c>
      <c r="F771" s="1">
        <v>0</v>
      </c>
      <c r="G771" s="1">
        <v>0</v>
      </c>
      <c r="H771" s="1"/>
      <c r="J771" s="1">
        <f t="shared" si="34"/>
        <v>306297.93</v>
      </c>
      <c r="K771" s="1">
        <f>IFERROR(VLOOKUP(A771,'Ending FY2016'!$A:$E,5,FALSE),"0")+H771</f>
        <v>306301.39999999997</v>
      </c>
      <c r="L771" s="1">
        <f t="shared" si="35"/>
        <v>306297.93</v>
      </c>
      <c r="M771" t="s">
        <v>70</v>
      </c>
      <c r="N771" t="s">
        <v>202</v>
      </c>
      <c r="O771" t="s">
        <v>20</v>
      </c>
      <c r="P771" t="s">
        <v>41</v>
      </c>
      <c r="Q771" t="s">
        <v>22</v>
      </c>
      <c r="R771" t="s">
        <v>21</v>
      </c>
      <c r="S771" t="s">
        <v>24</v>
      </c>
      <c r="T771" s="1"/>
    </row>
    <row r="772" spans="1:20" x14ac:dyDescent="0.25">
      <c r="A772" t="str">
        <f t="shared" ref="A772:A835" si="36">B772&amp;C772&amp;D772</f>
        <v>S1004350023700</v>
      </c>
      <c r="B772" t="s">
        <v>15</v>
      </c>
      <c r="C772" t="s">
        <v>354</v>
      </c>
      <c r="D772" t="s">
        <v>73</v>
      </c>
      <c r="E772" s="1">
        <v>-38.549999999999272</v>
      </c>
      <c r="F772" s="1">
        <v>0</v>
      </c>
      <c r="G772" s="1">
        <v>0</v>
      </c>
      <c r="H772" s="1"/>
      <c r="J772" s="1">
        <f t="shared" ref="J772:J835" si="37">-E772-F772+G772+H772</f>
        <v>38.549999999999272</v>
      </c>
      <c r="K772" s="1">
        <f>IFERROR(VLOOKUP(A772,'Ending FY2016'!$A:$E,5,FALSE),"0")+H772</f>
        <v>0</v>
      </c>
      <c r="L772" s="1">
        <f t="shared" ref="L772:L835" si="38">IF(J772-K772&lt;-10,K772+I772,IF(J772-K772&gt;10,K772+I772,J772+I772))</f>
        <v>0</v>
      </c>
      <c r="M772" t="s">
        <v>70</v>
      </c>
      <c r="N772" t="s">
        <v>600</v>
      </c>
      <c r="O772" t="s">
        <v>20</v>
      </c>
      <c r="P772" t="s">
        <v>21</v>
      </c>
      <c r="Q772" t="s">
        <v>22</v>
      </c>
      <c r="R772" t="s">
        <v>23</v>
      </c>
      <c r="S772" t="s">
        <v>24</v>
      </c>
      <c r="T772" s="1"/>
    </row>
    <row r="773" spans="1:20" x14ac:dyDescent="0.25">
      <c r="A773" t="str">
        <f t="shared" si="36"/>
        <v>S1004350023800</v>
      </c>
      <c r="B773" t="s">
        <v>15</v>
      </c>
      <c r="C773" t="s">
        <v>354</v>
      </c>
      <c r="D773" t="s">
        <v>316</v>
      </c>
      <c r="E773" s="1">
        <v>560798.91</v>
      </c>
      <c r="F773" s="1">
        <v>17492.509999999998</v>
      </c>
      <c r="G773" s="1">
        <v>0</v>
      </c>
      <c r="H773" s="1"/>
      <c r="J773" s="1">
        <f t="shared" si="37"/>
        <v>-578291.42000000004</v>
      </c>
      <c r="K773" s="1">
        <f>IFERROR(VLOOKUP(A773,'Ending FY2016'!$A:$E,5,FALSE),"0")+H773</f>
        <v>-545112.04999999935</v>
      </c>
      <c r="L773" s="1">
        <f t="shared" si="38"/>
        <v>-545112.04999999935</v>
      </c>
      <c r="M773" t="s">
        <v>70</v>
      </c>
      <c r="N773" t="s">
        <v>600</v>
      </c>
      <c r="O773" t="s">
        <v>20</v>
      </c>
      <c r="P773" t="s">
        <v>21</v>
      </c>
      <c r="Q773" t="s">
        <v>22</v>
      </c>
      <c r="R773" t="s">
        <v>23</v>
      </c>
      <c r="S773" t="s">
        <v>24</v>
      </c>
      <c r="T773" s="1"/>
    </row>
    <row r="774" spans="1:20" x14ac:dyDescent="0.25">
      <c r="A774" t="str">
        <f t="shared" si="36"/>
        <v>S1004350023900</v>
      </c>
      <c r="B774" t="s">
        <v>15</v>
      </c>
      <c r="C774" t="s">
        <v>354</v>
      </c>
      <c r="D774" t="s">
        <v>318</v>
      </c>
      <c r="E774" s="1">
        <v>-2530.54</v>
      </c>
      <c r="F774" s="1">
        <v>0</v>
      </c>
      <c r="G774" s="1">
        <v>0</v>
      </c>
      <c r="H774" s="1"/>
      <c r="J774" s="1">
        <f t="shared" si="37"/>
        <v>2530.54</v>
      </c>
      <c r="K774" s="1">
        <f>IFERROR(VLOOKUP(A774,'Ending FY2016'!$A:$E,5,FALSE),"0")+H774</f>
        <v>2777.7299999999996</v>
      </c>
      <c r="L774" s="1">
        <f t="shared" si="38"/>
        <v>2777.7299999999996</v>
      </c>
      <c r="M774" t="s">
        <v>70</v>
      </c>
      <c r="N774" t="s">
        <v>600</v>
      </c>
      <c r="O774" t="s">
        <v>20</v>
      </c>
      <c r="P774" t="s">
        <v>21</v>
      </c>
      <c r="Q774" t="s">
        <v>22</v>
      </c>
      <c r="R774" t="s">
        <v>23</v>
      </c>
      <c r="S774" t="s">
        <v>24</v>
      </c>
      <c r="T774" s="1"/>
    </row>
    <row r="775" spans="1:20" x14ac:dyDescent="0.25">
      <c r="A775" t="str">
        <f t="shared" si="36"/>
        <v>S1004350026700</v>
      </c>
      <c r="B775" t="s">
        <v>15</v>
      </c>
      <c r="C775" t="s">
        <v>354</v>
      </c>
      <c r="D775" t="s">
        <v>601</v>
      </c>
      <c r="E775" s="1">
        <v>3145623.1300000004</v>
      </c>
      <c r="F775" s="1">
        <v>1282108.3900000001</v>
      </c>
      <c r="G775" s="1">
        <v>861269.2</v>
      </c>
      <c r="H775" s="1"/>
      <c r="J775" s="1">
        <f t="shared" si="37"/>
        <v>-3566462.3200000003</v>
      </c>
      <c r="K775" s="1">
        <f>IFERROR(VLOOKUP(A775,'Ending FY2016'!$A:$E,5,FALSE),"0")+H775</f>
        <v>-3566386.5999999996</v>
      </c>
      <c r="L775" s="1">
        <f t="shared" si="38"/>
        <v>-3566386.5999999996</v>
      </c>
      <c r="M775" t="s">
        <v>70</v>
      </c>
      <c r="N775" t="s">
        <v>250</v>
      </c>
      <c r="O775" t="s">
        <v>20</v>
      </c>
      <c r="P775" t="s">
        <v>41</v>
      </c>
      <c r="Q775" t="s">
        <v>22</v>
      </c>
      <c r="R775" t="s">
        <v>23</v>
      </c>
      <c r="S775" t="s">
        <v>23</v>
      </c>
      <c r="T775" s="1"/>
    </row>
    <row r="776" spans="1:20" x14ac:dyDescent="0.25">
      <c r="A776" t="str">
        <f t="shared" si="36"/>
        <v>S1004350041600</v>
      </c>
      <c r="B776" t="s">
        <v>15</v>
      </c>
      <c r="C776" t="s">
        <v>354</v>
      </c>
      <c r="D776" t="s">
        <v>628</v>
      </c>
      <c r="E776" s="1">
        <v>13035303.279999999</v>
      </c>
      <c r="F776" s="1">
        <v>0</v>
      </c>
      <c r="G776" s="1">
        <v>0</v>
      </c>
      <c r="H776" s="1"/>
      <c r="J776" s="1">
        <f t="shared" si="37"/>
        <v>-13035303.279999999</v>
      </c>
      <c r="K776" s="1">
        <f>IFERROR(VLOOKUP(A776,'Ending FY2016'!$A:$E,5,FALSE),"0")+H776</f>
        <v>-13035307.190000013</v>
      </c>
      <c r="L776" s="1">
        <f t="shared" si="38"/>
        <v>-13035303.279999999</v>
      </c>
      <c r="M776" t="s">
        <v>140</v>
      </c>
      <c r="N776" t="s">
        <v>30</v>
      </c>
      <c r="O776" t="s">
        <v>20</v>
      </c>
      <c r="P776" t="s">
        <v>41</v>
      </c>
      <c r="Q776" t="s">
        <v>22</v>
      </c>
      <c r="R776" t="s">
        <v>21</v>
      </c>
      <c r="S776" t="s">
        <v>24</v>
      </c>
      <c r="T776" s="1"/>
    </row>
    <row r="777" spans="1:20" x14ac:dyDescent="0.25">
      <c r="A777" t="str">
        <f t="shared" si="36"/>
        <v>S1004350041700</v>
      </c>
      <c r="B777" t="s">
        <v>15</v>
      </c>
      <c r="C777" t="s">
        <v>354</v>
      </c>
      <c r="D777" t="s">
        <v>629</v>
      </c>
      <c r="E777" s="1">
        <v>-3945947.38</v>
      </c>
      <c r="F777" s="1">
        <v>0</v>
      </c>
      <c r="G777" s="1">
        <v>0</v>
      </c>
      <c r="H777" s="1"/>
      <c r="J777" s="1">
        <f t="shared" si="37"/>
        <v>3945947.38</v>
      </c>
      <c r="K777" s="1">
        <f>IFERROR(VLOOKUP(A777,'Ending FY2016'!$A:$E,5,FALSE),"0")+H777</f>
        <v>3945951.8499999996</v>
      </c>
      <c r="L777" s="1">
        <f t="shared" si="38"/>
        <v>3945947.38</v>
      </c>
      <c r="M777" t="s">
        <v>140</v>
      </c>
      <c r="N777" t="s">
        <v>19</v>
      </c>
      <c r="O777" t="s">
        <v>20</v>
      </c>
      <c r="P777" t="s">
        <v>41</v>
      </c>
      <c r="Q777" t="s">
        <v>22</v>
      </c>
      <c r="R777" t="s">
        <v>23</v>
      </c>
      <c r="S777" t="s">
        <v>24</v>
      </c>
      <c r="T777" s="1"/>
    </row>
    <row r="778" spans="1:20" x14ac:dyDescent="0.25">
      <c r="A778" t="str">
        <f t="shared" si="36"/>
        <v>S1004350041800</v>
      </c>
      <c r="B778" t="s">
        <v>15</v>
      </c>
      <c r="C778" t="s">
        <v>354</v>
      </c>
      <c r="D778" t="s">
        <v>340</v>
      </c>
      <c r="E778" s="1">
        <v>876531.51</v>
      </c>
      <c r="F778" s="1">
        <v>-70430.849999999977</v>
      </c>
      <c r="G778" s="1">
        <v>0</v>
      </c>
      <c r="H778" s="1"/>
      <c r="J778" s="1">
        <f t="shared" si="37"/>
        <v>-806100.66</v>
      </c>
      <c r="K778" s="1">
        <f>IFERROR(VLOOKUP(A778,'Ending FY2016'!$A:$E,5,FALSE),"0")+H778</f>
        <v>-806098.66000000027</v>
      </c>
      <c r="L778" s="1">
        <f t="shared" si="38"/>
        <v>-806100.66</v>
      </c>
      <c r="M778" t="s">
        <v>140</v>
      </c>
      <c r="N778" t="s">
        <v>630</v>
      </c>
      <c r="O778" t="s">
        <v>20</v>
      </c>
      <c r="P778" t="s">
        <v>41</v>
      </c>
      <c r="Q778" t="s">
        <v>22</v>
      </c>
      <c r="R778" t="s">
        <v>21</v>
      </c>
      <c r="S778" t="s">
        <v>66</v>
      </c>
      <c r="T778" s="1"/>
    </row>
    <row r="779" spans="1:20" x14ac:dyDescent="0.25">
      <c r="A779" t="str">
        <f t="shared" si="36"/>
        <v>S1004350042000</v>
      </c>
      <c r="B779" t="s">
        <v>15</v>
      </c>
      <c r="C779" t="s">
        <v>354</v>
      </c>
      <c r="D779" t="s">
        <v>344</v>
      </c>
      <c r="E779" s="1">
        <v>-1720607.71</v>
      </c>
      <c r="F779" s="1">
        <v>0</v>
      </c>
      <c r="G779" s="1">
        <v>0</v>
      </c>
      <c r="H779" s="1"/>
      <c r="J779" s="1">
        <f t="shared" si="37"/>
        <v>1720607.71</v>
      </c>
      <c r="K779" s="1">
        <f>IFERROR(VLOOKUP(A779,'Ending FY2016'!$A:$E,5,FALSE),"0")+H779</f>
        <v>1720609.01</v>
      </c>
      <c r="L779" s="1">
        <f t="shared" si="38"/>
        <v>1720607.71</v>
      </c>
      <c r="M779" t="s">
        <v>140</v>
      </c>
      <c r="N779" t="s">
        <v>56</v>
      </c>
      <c r="O779" t="s">
        <v>20</v>
      </c>
      <c r="P779" t="s">
        <v>41</v>
      </c>
      <c r="Q779" t="s">
        <v>22</v>
      </c>
      <c r="R779" t="s">
        <v>21</v>
      </c>
      <c r="S779" t="s">
        <v>24</v>
      </c>
      <c r="T779" s="1"/>
    </row>
    <row r="780" spans="1:20" x14ac:dyDescent="0.25">
      <c r="A780" t="str">
        <f t="shared" si="36"/>
        <v>S1004350042100</v>
      </c>
      <c r="B780" t="s">
        <v>15</v>
      </c>
      <c r="C780" t="s">
        <v>354</v>
      </c>
      <c r="D780" t="s">
        <v>345</v>
      </c>
      <c r="E780" s="1">
        <v>0</v>
      </c>
      <c r="F780" s="1">
        <v>0</v>
      </c>
      <c r="G780" s="1">
        <v>0</v>
      </c>
      <c r="H780" s="1"/>
      <c r="J780" s="1">
        <f t="shared" si="37"/>
        <v>0</v>
      </c>
      <c r="K780" s="1">
        <f>IFERROR(VLOOKUP(A780,'Ending FY2016'!$A:$E,5,FALSE),"0")+H780</f>
        <v>0</v>
      </c>
      <c r="L780" s="1">
        <f t="shared" si="38"/>
        <v>0</v>
      </c>
      <c r="M780" t="s">
        <v>140</v>
      </c>
      <c r="N780" t="s">
        <v>224</v>
      </c>
      <c r="O780" t="s">
        <v>20</v>
      </c>
      <c r="P780" t="s">
        <v>41</v>
      </c>
      <c r="Q780" t="s">
        <v>22</v>
      </c>
      <c r="R780" t="s">
        <v>21</v>
      </c>
      <c r="S780" t="s">
        <v>24</v>
      </c>
      <c r="T780" s="1"/>
    </row>
    <row r="781" spans="1:20" x14ac:dyDescent="0.25">
      <c r="A781" t="str">
        <f t="shared" si="36"/>
        <v>S1004350042200</v>
      </c>
      <c r="B781" t="s">
        <v>15</v>
      </c>
      <c r="C781" t="s">
        <v>354</v>
      </c>
      <c r="D781" t="s">
        <v>631</v>
      </c>
      <c r="E781" s="1">
        <v>-19646315.260000002</v>
      </c>
      <c r="F781" s="1">
        <v>9318985.9800000004</v>
      </c>
      <c r="G781" s="1">
        <v>0</v>
      </c>
      <c r="H781" s="1"/>
      <c r="J781" s="1">
        <f t="shared" si="37"/>
        <v>10327329.280000001</v>
      </c>
      <c r="K781" s="1">
        <f>IFERROR(VLOOKUP(A781,'Ending FY2016'!$A:$E,5,FALSE),"0")+H781</f>
        <v>10327328.279999934</v>
      </c>
      <c r="L781" s="1">
        <f t="shared" si="38"/>
        <v>10327329.280000001</v>
      </c>
      <c r="M781" t="s">
        <v>140</v>
      </c>
      <c r="N781" t="s">
        <v>32</v>
      </c>
      <c r="O781" t="s">
        <v>20</v>
      </c>
      <c r="P781" t="s">
        <v>41</v>
      </c>
      <c r="Q781" t="s">
        <v>22</v>
      </c>
      <c r="R781" t="s">
        <v>21</v>
      </c>
      <c r="S781" t="s">
        <v>24</v>
      </c>
      <c r="T781" s="1"/>
    </row>
    <row r="782" spans="1:20" x14ac:dyDescent="0.25">
      <c r="A782" t="str">
        <f t="shared" si="36"/>
        <v>S1004350042400</v>
      </c>
      <c r="B782" t="s">
        <v>15</v>
      </c>
      <c r="C782" t="s">
        <v>354</v>
      </c>
      <c r="D782" t="s">
        <v>632</v>
      </c>
      <c r="E782" s="1">
        <v>2220</v>
      </c>
      <c r="F782" s="1">
        <v>0</v>
      </c>
      <c r="G782" s="1">
        <v>0</v>
      </c>
      <c r="H782" s="1"/>
      <c r="J782" s="1">
        <f t="shared" si="37"/>
        <v>-2220</v>
      </c>
      <c r="K782" s="1">
        <f>IFERROR(VLOOKUP(A782,'Ending FY2016'!$A:$E,5,FALSE),"0")+H782</f>
        <v>-2220</v>
      </c>
      <c r="L782" s="1">
        <f t="shared" si="38"/>
        <v>-2220</v>
      </c>
      <c r="M782" t="s">
        <v>140</v>
      </c>
      <c r="N782" t="s">
        <v>267</v>
      </c>
      <c r="O782" t="s">
        <v>20</v>
      </c>
      <c r="P782" t="s">
        <v>21</v>
      </c>
      <c r="Q782" t="s">
        <v>22</v>
      </c>
      <c r="R782" t="s">
        <v>23</v>
      </c>
      <c r="S782" t="s">
        <v>24</v>
      </c>
      <c r="T782" s="1"/>
    </row>
    <row r="783" spans="1:20" x14ac:dyDescent="0.25">
      <c r="A783" t="str">
        <f t="shared" si="36"/>
        <v>S1004350042500</v>
      </c>
      <c r="B783" t="s">
        <v>15</v>
      </c>
      <c r="C783" t="s">
        <v>354</v>
      </c>
      <c r="D783" t="s">
        <v>613</v>
      </c>
      <c r="E783" s="1">
        <v>-1241268.95</v>
      </c>
      <c r="F783" s="1">
        <v>0</v>
      </c>
      <c r="G783" s="1">
        <v>0</v>
      </c>
      <c r="H783" s="1"/>
      <c r="J783" s="1">
        <f t="shared" si="37"/>
        <v>1241268.95</v>
      </c>
      <c r="K783" s="1">
        <f>IFERROR(VLOOKUP(A783,'Ending FY2016'!$A:$E,5,FALSE),"0")+H783</f>
        <v>1241270.75</v>
      </c>
      <c r="L783" s="1">
        <f t="shared" si="38"/>
        <v>1241268.95</v>
      </c>
      <c r="M783" t="s">
        <v>140</v>
      </c>
      <c r="N783" t="s">
        <v>633</v>
      </c>
      <c r="O783" t="s">
        <v>20</v>
      </c>
      <c r="P783" t="s">
        <v>41</v>
      </c>
      <c r="Q783" t="s">
        <v>22</v>
      </c>
      <c r="R783" t="s">
        <v>21</v>
      </c>
      <c r="S783" t="s">
        <v>24</v>
      </c>
      <c r="T783" s="1"/>
    </row>
    <row r="784" spans="1:20" x14ac:dyDescent="0.25">
      <c r="A784" t="str">
        <f t="shared" si="36"/>
        <v>S1004350042600</v>
      </c>
      <c r="B784" t="s">
        <v>15</v>
      </c>
      <c r="C784" t="s">
        <v>354</v>
      </c>
      <c r="D784" t="s">
        <v>347</v>
      </c>
      <c r="E784" s="1">
        <v>251581.31</v>
      </c>
      <c r="F784" s="1">
        <v>0</v>
      </c>
      <c r="G784" s="1">
        <v>0</v>
      </c>
      <c r="H784" s="1"/>
      <c r="J784" s="1">
        <f t="shared" si="37"/>
        <v>-251581.31</v>
      </c>
      <c r="K784" s="1">
        <f>IFERROR(VLOOKUP(A784,'Ending FY2016'!$A:$E,5,FALSE),"0")+H784</f>
        <v>-251579.31</v>
      </c>
      <c r="L784" s="1">
        <f t="shared" si="38"/>
        <v>-251581.31</v>
      </c>
      <c r="M784" t="s">
        <v>140</v>
      </c>
      <c r="N784" t="s">
        <v>634</v>
      </c>
      <c r="O784" t="s">
        <v>20</v>
      </c>
      <c r="P784" t="s">
        <v>41</v>
      </c>
      <c r="Q784" t="s">
        <v>22</v>
      </c>
      <c r="R784" t="s">
        <v>21</v>
      </c>
      <c r="S784" t="s">
        <v>24</v>
      </c>
      <c r="T784" s="1"/>
    </row>
    <row r="785" spans="1:20" x14ac:dyDescent="0.25">
      <c r="A785" t="str">
        <f t="shared" si="36"/>
        <v>S1004350042700</v>
      </c>
      <c r="B785" t="s">
        <v>15</v>
      </c>
      <c r="C785" t="s">
        <v>354</v>
      </c>
      <c r="D785" t="s">
        <v>614</v>
      </c>
      <c r="E785" s="1">
        <v>-4327453.93</v>
      </c>
      <c r="F785" s="1">
        <v>0</v>
      </c>
      <c r="G785" s="1">
        <v>0</v>
      </c>
      <c r="H785" s="1"/>
      <c r="J785" s="1">
        <f t="shared" si="37"/>
        <v>4327453.93</v>
      </c>
      <c r="K785" s="1">
        <f>IFERROR(VLOOKUP(A785,'Ending FY2016'!$A:$E,5,FALSE),"0")+H785</f>
        <v>4327457</v>
      </c>
      <c r="L785" s="1">
        <f t="shared" si="38"/>
        <v>4327453.93</v>
      </c>
      <c r="M785" t="s">
        <v>140</v>
      </c>
      <c r="N785" t="s">
        <v>635</v>
      </c>
      <c r="O785" t="s">
        <v>20</v>
      </c>
      <c r="P785" t="s">
        <v>41</v>
      </c>
      <c r="Q785" t="s">
        <v>22</v>
      </c>
      <c r="R785" t="s">
        <v>23</v>
      </c>
      <c r="S785" t="s">
        <v>24</v>
      </c>
      <c r="T785" s="1"/>
    </row>
    <row r="786" spans="1:20" x14ac:dyDescent="0.25">
      <c r="A786" t="str">
        <f t="shared" si="36"/>
        <v>S1004350042900</v>
      </c>
      <c r="B786" t="s">
        <v>15</v>
      </c>
      <c r="C786" t="s">
        <v>354</v>
      </c>
      <c r="D786" t="s">
        <v>348</v>
      </c>
      <c r="E786" s="1">
        <v>-71907</v>
      </c>
      <c r="F786" s="1">
        <v>0</v>
      </c>
      <c r="G786" s="1">
        <v>0</v>
      </c>
      <c r="H786" s="1"/>
      <c r="J786" s="1">
        <f t="shared" si="37"/>
        <v>71907</v>
      </c>
      <c r="K786" s="1">
        <f>IFERROR(VLOOKUP(A786,'Ending FY2016'!$A:$E,5,FALSE),"0")+H786</f>
        <v>71910</v>
      </c>
      <c r="L786" s="1">
        <f t="shared" si="38"/>
        <v>71907</v>
      </c>
      <c r="M786" t="s">
        <v>140</v>
      </c>
      <c r="N786" t="s">
        <v>636</v>
      </c>
      <c r="O786" t="s">
        <v>20</v>
      </c>
      <c r="P786" t="s">
        <v>99</v>
      </c>
      <c r="Q786" t="s">
        <v>22</v>
      </c>
      <c r="R786" t="s">
        <v>21</v>
      </c>
      <c r="S786" t="s">
        <v>23</v>
      </c>
      <c r="T786" s="1"/>
    </row>
    <row r="787" spans="1:20" x14ac:dyDescent="0.25">
      <c r="A787" t="str">
        <f t="shared" si="36"/>
        <v>S1004350043000</v>
      </c>
      <c r="B787" t="s">
        <v>15</v>
      </c>
      <c r="C787" t="s">
        <v>354</v>
      </c>
      <c r="D787" t="s">
        <v>349</v>
      </c>
      <c r="E787" s="1">
        <v>0</v>
      </c>
      <c r="F787" s="1">
        <v>0</v>
      </c>
      <c r="G787" s="1">
        <v>0</v>
      </c>
      <c r="H787" s="1"/>
      <c r="J787" s="1">
        <f t="shared" si="37"/>
        <v>0</v>
      </c>
      <c r="K787" s="1">
        <f>IFERROR(VLOOKUP(A787,'Ending FY2016'!$A:$E,5,FALSE),"0")+H787</f>
        <v>0</v>
      </c>
      <c r="L787" s="1">
        <f t="shared" si="38"/>
        <v>0</v>
      </c>
      <c r="M787" t="s">
        <v>140</v>
      </c>
      <c r="N787" t="s">
        <v>364</v>
      </c>
      <c r="O787" t="s">
        <v>20</v>
      </c>
      <c r="P787" t="s">
        <v>41</v>
      </c>
      <c r="Q787" t="s">
        <v>22</v>
      </c>
      <c r="R787" t="s">
        <v>23</v>
      </c>
      <c r="S787" t="s">
        <v>23</v>
      </c>
      <c r="T787" s="1"/>
    </row>
    <row r="788" spans="1:20" x14ac:dyDescent="0.25">
      <c r="A788" t="str">
        <f t="shared" si="36"/>
        <v>S1004350043200</v>
      </c>
      <c r="B788" t="s">
        <v>15</v>
      </c>
      <c r="C788" t="s">
        <v>354</v>
      </c>
      <c r="D788" t="s">
        <v>351</v>
      </c>
      <c r="E788" s="1">
        <v>-249177.04</v>
      </c>
      <c r="F788" s="1">
        <v>0</v>
      </c>
      <c r="G788" s="1">
        <v>0</v>
      </c>
      <c r="H788" s="1"/>
      <c r="J788" s="1">
        <f t="shared" si="37"/>
        <v>249177.04</v>
      </c>
      <c r="K788" s="1">
        <f>IFERROR(VLOOKUP(A788,'Ending FY2016'!$A:$E,5,FALSE),"0")+H788</f>
        <v>249178</v>
      </c>
      <c r="L788" s="1">
        <f t="shared" si="38"/>
        <v>249177.04</v>
      </c>
      <c r="M788" t="s">
        <v>140</v>
      </c>
      <c r="N788" t="s">
        <v>178</v>
      </c>
      <c r="O788" t="s">
        <v>20</v>
      </c>
      <c r="P788" t="s">
        <v>21</v>
      </c>
      <c r="Q788" t="s">
        <v>22</v>
      </c>
      <c r="R788" t="s">
        <v>79</v>
      </c>
      <c r="S788" t="s">
        <v>23</v>
      </c>
      <c r="T788" s="1"/>
    </row>
    <row r="789" spans="1:20" x14ac:dyDescent="0.25">
      <c r="A789" t="str">
        <f t="shared" si="36"/>
        <v>S1004350043300</v>
      </c>
      <c r="B789" t="s">
        <v>15</v>
      </c>
      <c r="C789" t="s">
        <v>354</v>
      </c>
      <c r="D789" t="s">
        <v>352</v>
      </c>
      <c r="E789" s="1">
        <v>-237741.73</v>
      </c>
      <c r="F789" s="1">
        <v>40424.25</v>
      </c>
      <c r="G789" s="1">
        <v>0</v>
      </c>
      <c r="H789" s="1"/>
      <c r="J789" s="1">
        <f t="shared" si="37"/>
        <v>197317.48</v>
      </c>
      <c r="K789" s="1">
        <f>IFERROR(VLOOKUP(A789,'Ending FY2016'!$A:$E,5,FALSE),"0")+H789</f>
        <v>197322.44999999998</v>
      </c>
      <c r="L789" s="1">
        <f t="shared" si="38"/>
        <v>197317.48</v>
      </c>
      <c r="M789" t="s">
        <v>140</v>
      </c>
      <c r="N789" t="s">
        <v>58</v>
      </c>
      <c r="O789" t="s">
        <v>20</v>
      </c>
      <c r="P789" t="s">
        <v>41</v>
      </c>
      <c r="Q789" t="s">
        <v>22</v>
      </c>
      <c r="R789" t="s">
        <v>23</v>
      </c>
      <c r="S789" t="s">
        <v>24</v>
      </c>
      <c r="T789" s="1"/>
    </row>
    <row r="790" spans="1:20" x14ac:dyDescent="0.25">
      <c r="A790" t="str">
        <f t="shared" si="36"/>
        <v>S1004350043400</v>
      </c>
      <c r="B790" t="s">
        <v>15</v>
      </c>
      <c r="C790" t="s">
        <v>354</v>
      </c>
      <c r="D790" t="s">
        <v>637</v>
      </c>
      <c r="E790" s="1">
        <v>-1739436.02</v>
      </c>
      <c r="F790" s="1">
        <v>412.24</v>
      </c>
      <c r="G790" s="1">
        <v>0</v>
      </c>
      <c r="H790" s="1"/>
      <c r="J790" s="1">
        <f t="shared" si="37"/>
        <v>1739023.78</v>
      </c>
      <c r="K790" s="1">
        <f>IFERROR(VLOOKUP(A790,'Ending FY2016'!$A:$E,5,FALSE),"0")+H790</f>
        <v>1739031.1999999995</v>
      </c>
      <c r="L790" s="1">
        <f t="shared" si="38"/>
        <v>1739023.78</v>
      </c>
      <c r="M790" t="s">
        <v>140</v>
      </c>
      <c r="N790" t="s">
        <v>193</v>
      </c>
      <c r="O790" t="s">
        <v>20</v>
      </c>
      <c r="P790" t="s">
        <v>41</v>
      </c>
      <c r="Q790" t="s">
        <v>22</v>
      </c>
      <c r="R790" t="s">
        <v>21</v>
      </c>
      <c r="S790" t="s">
        <v>24</v>
      </c>
      <c r="T790" s="1"/>
    </row>
    <row r="791" spans="1:20" x14ac:dyDescent="0.25">
      <c r="A791" t="str">
        <f t="shared" si="36"/>
        <v>S1004350043500</v>
      </c>
      <c r="B791" t="s">
        <v>15</v>
      </c>
      <c r="C791" t="s">
        <v>354</v>
      </c>
      <c r="D791" t="s">
        <v>354</v>
      </c>
      <c r="E791" s="1">
        <v>0</v>
      </c>
      <c r="F791" s="1">
        <v>0</v>
      </c>
      <c r="G791" s="1">
        <v>0</v>
      </c>
      <c r="H791" s="1"/>
      <c r="J791" s="1">
        <f t="shared" si="37"/>
        <v>0</v>
      </c>
      <c r="K791" s="1">
        <f>IFERROR(VLOOKUP(A791,'Ending FY2016'!$A:$E,5,FALSE),"0")+H791</f>
        <v>5</v>
      </c>
      <c r="L791" s="1">
        <f t="shared" si="38"/>
        <v>0</v>
      </c>
      <c r="M791" t="s">
        <v>140</v>
      </c>
      <c r="N791" t="s">
        <v>60</v>
      </c>
      <c r="O791" t="s">
        <v>20</v>
      </c>
      <c r="P791" t="s">
        <v>41</v>
      </c>
      <c r="Q791" t="s">
        <v>22</v>
      </c>
      <c r="R791" t="s">
        <v>21</v>
      </c>
      <c r="S791" t="s">
        <v>24</v>
      </c>
      <c r="T791" s="1"/>
    </row>
    <row r="792" spans="1:20" x14ac:dyDescent="0.25">
      <c r="A792" t="str">
        <f t="shared" si="36"/>
        <v>S1004350043600</v>
      </c>
      <c r="B792" t="s">
        <v>15</v>
      </c>
      <c r="C792" t="s">
        <v>354</v>
      </c>
      <c r="D792" t="s">
        <v>356</v>
      </c>
      <c r="E792" s="1">
        <v>-697961.79</v>
      </c>
      <c r="F792" s="1">
        <v>423300.98000000004</v>
      </c>
      <c r="G792" s="1">
        <v>0</v>
      </c>
      <c r="H792" s="1"/>
      <c r="J792" s="1">
        <f t="shared" si="37"/>
        <v>274660.81</v>
      </c>
      <c r="K792" s="1">
        <f>IFERROR(VLOOKUP(A792,'Ending FY2016'!$A:$E,5,FALSE),"0")+H792</f>
        <v>274666.07000000123</v>
      </c>
      <c r="L792" s="1">
        <f t="shared" si="38"/>
        <v>274660.81</v>
      </c>
      <c r="M792" t="s">
        <v>140</v>
      </c>
      <c r="N792" t="s">
        <v>60</v>
      </c>
      <c r="O792" t="s">
        <v>20</v>
      </c>
      <c r="P792" t="s">
        <v>41</v>
      </c>
      <c r="Q792" t="s">
        <v>22</v>
      </c>
      <c r="R792" t="s">
        <v>21</v>
      </c>
      <c r="S792" t="s">
        <v>24</v>
      </c>
      <c r="T792" s="1"/>
    </row>
    <row r="793" spans="1:20" x14ac:dyDescent="0.25">
      <c r="A793" t="str">
        <f t="shared" si="36"/>
        <v>S1004350043700</v>
      </c>
      <c r="B793" t="s">
        <v>15</v>
      </c>
      <c r="C793" t="s">
        <v>354</v>
      </c>
      <c r="D793" t="s">
        <v>638</v>
      </c>
      <c r="E793" s="1">
        <v>-9860174.3800000008</v>
      </c>
      <c r="F793" s="1">
        <v>8316468.5499999998</v>
      </c>
      <c r="G793" s="1">
        <v>-120719</v>
      </c>
      <c r="H793" s="1"/>
      <c r="J793" s="1">
        <f t="shared" si="37"/>
        <v>1422986.830000001</v>
      </c>
      <c r="K793" s="1">
        <f>IFERROR(VLOOKUP(A793,'Ending FY2016'!$A:$E,5,FALSE),"0")+H793</f>
        <v>1422989.8300000019</v>
      </c>
      <c r="L793" s="1">
        <f t="shared" si="38"/>
        <v>1422986.830000001</v>
      </c>
      <c r="M793" t="s">
        <v>140</v>
      </c>
      <c r="N793" t="s">
        <v>48</v>
      </c>
      <c r="O793" t="s">
        <v>20</v>
      </c>
      <c r="P793" t="s">
        <v>41</v>
      </c>
      <c r="Q793" t="s">
        <v>22</v>
      </c>
      <c r="R793" t="s">
        <v>21</v>
      </c>
      <c r="S793" t="s">
        <v>24</v>
      </c>
      <c r="T793" s="1"/>
    </row>
    <row r="794" spans="1:20" x14ac:dyDescent="0.25">
      <c r="A794" t="str">
        <f t="shared" si="36"/>
        <v>S1004350043800</v>
      </c>
      <c r="B794" t="s">
        <v>15</v>
      </c>
      <c r="C794" t="s">
        <v>354</v>
      </c>
      <c r="D794" t="s">
        <v>357</v>
      </c>
      <c r="E794" s="1">
        <v>-2780.8</v>
      </c>
      <c r="F794" s="1">
        <v>0</v>
      </c>
      <c r="G794" s="1">
        <v>0</v>
      </c>
      <c r="H794" s="1"/>
      <c r="J794" s="1">
        <f t="shared" si="37"/>
        <v>2780.8</v>
      </c>
      <c r="K794" s="1">
        <f>IFERROR(VLOOKUP(A794,'Ending FY2016'!$A:$E,5,FALSE),"0")+H794</f>
        <v>2781.8000000000084</v>
      </c>
      <c r="L794" s="1">
        <f t="shared" si="38"/>
        <v>2780.8</v>
      </c>
      <c r="M794" t="s">
        <v>140</v>
      </c>
      <c r="N794" t="s">
        <v>639</v>
      </c>
      <c r="O794" t="s">
        <v>20</v>
      </c>
      <c r="P794" t="s">
        <v>41</v>
      </c>
      <c r="Q794" t="s">
        <v>22</v>
      </c>
      <c r="R794" t="s">
        <v>23</v>
      </c>
      <c r="S794" t="s">
        <v>24</v>
      </c>
      <c r="T794" s="1"/>
    </row>
    <row r="795" spans="1:20" x14ac:dyDescent="0.25">
      <c r="A795" t="str">
        <f t="shared" si="36"/>
        <v>S1004350043900</v>
      </c>
      <c r="B795" t="s">
        <v>15</v>
      </c>
      <c r="C795" t="s">
        <v>354</v>
      </c>
      <c r="D795" t="s">
        <v>359</v>
      </c>
      <c r="E795" s="1">
        <v>1321</v>
      </c>
      <c r="F795" s="1">
        <v>0</v>
      </c>
      <c r="G795" s="1">
        <v>0</v>
      </c>
      <c r="H795" s="1"/>
      <c r="J795" s="1">
        <f t="shared" si="37"/>
        <v>-1321</v>
      </c>
      <c r="K795" s="1">
        <f>IFERROR(VLOOKUP(A795,'Ending FY2016'!$A:$E,5,FALSE),"0")+H795</f>
        <v>-1315</v>
      </c>
      <c r="L795" s="1">
        <f t="shared" si="38"/>
        <v>-1321</v>
      </c>
      <c r="M795" t="s">
        <v>140</v>
      </c>
      <c r="N795" t="s">
        <v>48</v>
      </c>
      <c r="O795" t="s">
        <v>20</v>
      </c>
      <c r="P795" t="s">
        <v>41</v>
      </c>
      <c r="Q795" t="s">
        <v>22</v>
      </c>
      <c r="R795" t="s">
        <v>21</v>
      </c>
      <c r="S795" t="s">
        <v>24</v>
      </c>
      <c r="T795" s="1"/>
    </row>
    <row r="796" spans="1:20" x14ac:dyDescent="0.25">
      <c r="A796" t="str">
        <f t="shared" si="36"/>
        <v>S1004350044000</v>
      </c>
      <c r="B796" t="s">
        <v>15</v>
      </c>
      <c r="C796" t="s">
        <v>354</v>
      </c>
      <c r="D796" t="s">
        <v>640</v>
      </c>
      <c r="E796" s="1">
        <v>-2387798.7000000002</v>
      </c>
      <c r="F796" s="1">
        <v>8599165.2399999984</v>
      </c>
      <c r="G796" s="1">
        <v>781.85</v>
      </c>
      <c r="H796" s="1"/>
      <c r="J796" s="1">
        <f t="shared" si="37"/>
        <v>-6210584.6899999985</v>
      </c>
      <c r="K796" s="1">
        <f>IFERROR(VLOOKUP(A796,'Ending FY2016'!$A:$E,5,FALSE),"0")+H796</f>
        <v>-6177609.1499999985</v>
      </c>
      <c r="L796" s="1">
        <f t="shared" si="38"/>
        <v>-6177609.1499999985</v>
      </c>
      <c r="M796" t="s">
        <v>140</v>
      </c>
      <c r="N796" t="s">
        <v>148</v>
      </c>
      <c r="O796" t="s">
        <v>20</v>
      </c>
      <c r="P796" t="s">
        <v>41</v>
      </c>
      <c r="Q796" t="s">
        <v>22</v>
      </c>
      <c r="R796" t="s">
        <v>23</v>
      </c>
      <c r="S796" t="s">
        <v>66</v>
      </c>
      <c r="T796" s="1"/>
    </row>
    <row r="797" spans="1:20" x14ac:dyDescent="0.25">
      <c r="A797" t="str">
        <f t="shared" si="36"/>
        <v>S1004350044100</v>
      </c>
      <c r="B797" t="s">
        <v>15</v>
      </c>
      <c r="C797" t="s">
        <v>354</v>
      </c>
      <c r="D797" t="s">
        <v>360</v>
      </c>
      <c r="E797" s="1">
        <v>-52807.525000000001</v>
      </c>
      <c r="F797" s="1">
        <v>3829897.2600000002</v>
      </c>
      <c r="G797" s="1">
        <v>102.83</v>
      </c>
      <c r="H797" s="1"/>
      <c r="J797" s="1">
        <f t="shared" si="37"/>
        <v>-3776986.9050000003</v>
      </c>
      <c r="K797" s="1">
        <f>IFERROR(VLOOKUP(A797,'Ending FY2016'!$A:$E,5,FALSE),"0")+H797</f>
        <v>-3805558.7349999999</v>
      </c>
      <c r="L797" s="1">
        <f t="shared" si="38"/>
        <v>-3805558.7349999999</v>
      </c>
      <c r="M797" t="s">
        <v>140</v>
      </c>
      <c r="N797" t="s">
        <v>148</v>
      </c>
      <c r="O797" t="s">
        <v>20</v>
      </c>
      <c r="P797" t="s">
        <v>41</v>
      </c>
      <c r="Q797" t="s">
        <v>22</v>
      </c>
      <c r="R797" t="s">
        <v>23</v>
      </c>
      <c r="S797" t="s">
        <v>66</v>
      </c>
      <c r="T797" s="1"/>
    </row>
    <row r="798" spans="1:20" x14ac:dyDescent="0.25">
      <c r="A798" t="str">
        <f t="shared" si="36"/>
        <v>S1004350044200</v>
      </c>
      <c r="B798" t="s">
        <v>15</v>
      </c>
      <c r="C798" t="s">
        <v>354</v>
      </c>
      <c r="D798" t="s">
        <v>641</v>
      </c>
      <c r="E798" s="1">
        <v>-14749384.92</v>
      </c>
      <c r="F798" s="1">
        <v>15396304.810000002</v>
      </c>
      <c r="G798" s="1">
        <v>0</v>
      </c>
      <c r="H798" s="1"/>
      <c r="J798" s="1">
        <f t="shared" si="37"/>
        <v>-646919.89000000246</v>
      </c>
      <c r="K798" s="1">
        <f>IFERROR(VLOOKUP(A798,'Ending FY2016'!$A:$E,5,FALSE),"0")+H798</f>
        <v>-646916.97000000626</v>
      </c>
      <c r="L798" s="1">
        <f t="shared" si="38"/>
        <v>-646919.89000000246</v>
      </c>
      <c r="M798" t="s">
        <v>140</v>
      </c>
      <c r="N798" t="s">
        <v>642</v>
      </c>
      <c r="O798" t="s">
        <v>20</v>
      </c>
      <c r="P798" t="s">
        <v>41</v>
      </c>
      <c r="Q798" t="s">
        <v>22</v>
      </c>
      <c r="R798" t="s">
        <v>79</v>
      </c>
      <c r="S798" t="s">
        <v>66</v>
      </c>
      <c r="T798" s="1"/>
    </row>
    <row r="799" spans="1:20" x14ac:dyDescent="0.25">
      <c r="A799" t="str">
        <f t="shared" si="36"/>
        <v>S1004350044300</v>
      </c>
      <c r="B799" t="s">
        <v>15</v>
      </c>
      <c r="C799" t="s">
        <v>354</v>
      </c>
      <c r="D799" t="s">
        <v>361</v>
      </c>
      <c r="E799" s="1">
        <v>21988.639999999999</v>
      </c>
      <c r="F799" s="1">
        <v>116724.35</v>
      </c>
      <c r="G799" s="1">
        <v>0</v>
      </c>
      <c r="H799" s="1"/>
      <c r="J799" s="1">
        <f t="shared" si="37"/>
        <v>-138712.99</v>
      </c>
      <c r="K799" s="1">
        <f>IFERROR(VLOOKUP(A799,'Ending FY2016'!$A:$E,5,FALSE),"0")+H799</f>
        <v>-138717.52000000002</v>
      </c>
      <c r="L799" s="1">
        <f t="shared" si="38"/>
        <v>-138712.99</v>
      </c>
      <c r="M799" t="s">
        <v>140</v>
      </c>
      <c r="N799" t="s">
        <v>148</v>
      </c>
      <c r="O799" t="s">
        <v>20</v>
      </c>
      <c r="P799" t="s">
        <v>41</v>
      </c>
      <c r="Q799" t="s">
        <v>22</v>
      </c>
      <c r="R799" t="s">
        <v>23</v>
      </c>
      <c r="S799" t="s">
        <v>66</v>
      </c>
      <c r="T799" s="1"/>
    </row>
    <row r="800" spans="1:20" x14ac:dyDescent="0.25">
      <c r="A800" t="str">
        <f t="shared" si="36"/>
        <v>S1004350044400</v>
      </c>
      <c r="B800" t="s">
        <v>15</v>
      </c>
      <c r="C800" t="s">
        <v>354</v>
      </c>
      <c r="D800" t="s">
        <v>363</v>
      </c>
      <c r="E800" s="1">
        <v>-19550.82</v>
      </c>
      <c r="F800" s="1">
        <v>3551105.58</v>
      </c>
      <c r="G800" s="1">
        <v>19550.82</v>
      </c>
      <c r="H800" s="1"/>
      <c r="J800" s="1">
        <f t="shared" si="37"/>
        <v>-3512003.9400000004</v>
      </c>
      <c r="K800" s="1">
        <f>IFERROR(VLOOKUP(A800,'Ending FY2016'!$A:$E,5,FALSE),"0")+H800</f>
        <v>-3512003.9399999967</v>
      </c>
      <c r="L800" s="1">
        <f t="shared" si="38"/>
        <v>-3512003.9400000004</v>
      </c>
      <c r="M800" t="s">
        <v>140</v>
      </c>
      <c r="N800" t="s">
        <v>643</v>
      </c>
      <c r="O800" t="s">
        <v>20</v>
      </c>
      <c r="P800" t="s">
        <v>41</v>
      </c>
      <c r="Q800" t="s">
        <v>22</v>
      </c>
      <c r="R800" t="s">
        <v>79</v>
      </c>
      <c r="S800" t="s">
        <v>66</v>
      </c>
      <c r="T800" s="1"/>
    </row>
    <row r="801" spans="1:20" x14ac:dyDescent="0.25">
      <c r="A801" t="str">
        <f t="shared" si="36"/>
        <v>S1004350044600</v>
      </c>
      <c r="B801" t="s">
        <v>15</v>
      </c>
      <c r="C801" t="s">
        <v>354</v>
      </c>
      <c r="D801" t="s">
        <v>644</v>
      </c>
      <c r="E801" s="1">
        <v>0</v>
      </c>
      <c r="F801" s="1">
        <v>0</v>
      </c>
      <c r="G801" s="1">
        <v>0</v>
      </c>
      <c r="H801" s="1"/>
      <c r="J801" s="1">
        <f t="shared" si="37"/>
        <v>0</v>
      </c>
      <c r="K801" s="1">
        <f>IFERROR(VLOOKUP(A801,'Ending FY2016'!$A:$E,5,FALSE),"0")+H801</f>
        <v>-1</v>
      </c>
      <c r="L801" s="1">
        <f t="shared" si="38"/>
        <v>0</v>
      </c>
      <c r="M801" t="s">
        <v>140</v>
      </c>
      <c r="N801" t="s">
        <v>622</v>
      </c>
      <c r="O801" t="s">
        <v>20</v>
      </c>
      <c r="P801" t="s">
        <v>41</v>
      </c>
      <c r="Q801" t="s">
        <v>22</v>
      </c>
      <c r="R801" t="s">
        <v>21</v>
      </c>
      <c r="S801" t="s">
        <v>66</v>
      </c>
      <c r="T801" s="1"/>
    </row>
    <row r="802" spans="1:20" x14ac:dyDescent="0.25">
      <c r="A802" t="str">
        <f t="shared" si="36"/>
        <v>S1004350044700</v>
      </c>
      <c r="B802" t="s">
        <v>15</v>
      </c>
      <c r="C802" t="s">
        <v>354</v>
      </c>
      <c r="D802" t="s">
        <v>366</v>
      </c>
      <c r="E802" s="1">
        <v>177348.16</v>
      </c>
      <c r="F802" s="1">
        <v>176013.5</v>
      </c>
      <c r="G802" s="1">
        <v>0</v>
      </c>
      <c r="H802" s="1"/>
      <c r="J802" s="1">
        <f t="shared" si="37"/>
        <v>-353361.66000000003</v>
      </c>
      <c r="K802" s="1">
        <f>IFERROR(VLOOKUP(A802,'Ending FY2016'!$A:$E,5,FALSE),"0")+H802</f>
        <v>-353361.66000000009</v>
      </c>
      <c r="L802" s="1">
        <f t="shared" si="38"/>
        <v>-353361.66000000003</v>
      </c>
      <c r="M802" t="s">
        <v>140</v>
      </c>
      <c r="N802" t="s">
        <v>148</v>
      </c>
      <c r="O802" t="s">
        <v>20</v>
      </c>
      <c r="P802" t="s">
        <v>41</v>
      </c>
      <c r="Q802" t="s">
        <v>22</v>
      </c>
      <c r="R802" t="s">
        <v>23</v>
      </c>
      <c r="S802" t="s">
        <v>66</v>
      </c>
      <c r="T802" s="1"/>
    </row>
    <row r="803" spans="1:20" x14ac:dyDescent="0.25">
      <c r="A803" t="str">
        <f t="shared" si="36"/>
        <v>S1004350044900</v>
      </c>
      <c r="B803" t="s">
        <v>15</v>
      </c>
      <c r="C803" t="s">
        <v>354</v>
      </c>
      <c r="D803" t="s">
        <v>645</v>
      </c>
      <c r="E803" s="1">
        <v>212348.41</v>
      </c>
      <c r="F803" s="1">
        <v>792055.38</v>
      </c>
      <c r="G803" s="1">
        <v>0</v>
      </c>
      <c r="H803" s="1"/>
      <c r="J803" s="1">
        <f t="shared" si="37"/>
        <v>-1004403.79</v>
      </c>
      <c r="K803" s="1">
        <f>IFERROR(VLOOKUP(A803,'Ending FY2016'!$A:$E,5,FALSE),"0")+H803</f>
        <v>-1003687.4800000003</v>
      </c>
      <c r="L803" s="1">
        <f t="shared" si="38"/>
        <v>-1003687.4800000003</v>
      </c>
      <c r="M803" t="s">
        <v>140</v>
      </c>
      <c r="N803" t="s">
        <v>65</v>
      </c>
      <c r="O803" t="s">
        <v>20</v>
      </c>
      <c r="P803" t="s">
        <v>41</v>
      </c>
      <c r="Q803" t="s">
        <v>22</v>
      </c>
      <c r="R803" t="s">
        <v>23</v>
      </c>
      <c r="S803" t="s">
        <v>66</v>
      </c>
      <c r="T803" s="1"/>
    </row>
    <row r="804" spans="1:20" x14ac:dyDescent="0.25">
      <c r="A804" t="str">
        <f t="shared" si="36"/>
        <v>S1004350045000</v>
      </c>
      <c r="B804" t="s">
        <v>15</v>
      </c>
      <c r="C804" t="s">
        <v>354</v>
      </c>
      <c r="D804" t="s">
        <v>646</v>
      </c>
      <c r="E804" s="1">
        <v>0</v>
      </c>
      <c r="F804" s="1">
        <v>73526.570000000007</v>
      </c>
      <c r="G804" s="1">
        <v>0</v>
      </c>
      <c r="H804" s="1"/>
      <c r="J804" s="1">
        <f t="shared" si="37"/>
        <v>-73526.570000000007</v>
      </c>
      <c r="K804" s="1">
        <f>IFERROR(VLOOKUP(A804,'Ending FY2016'!$A:$E,5,FALSE),"0")+H804</f>
        <v>-73527.570000000065</v>
      </c>
      <c r="L804" s="1">
        <f t="shared" si="38"/>
        <v>-73526.570000000007</v>
      </c>
      <c r="M804" t="s">
        <v>140</v>
      </c>
      <c r="N804" t="s">
        <v>620</v>
      </c>
      <c r="O804" t="s">
        <v>20</v>
      </c>
      <c r="P804" t="s">
        <v>41</v>
      </c>
      <c r="Q804" t="s">
        <v>22</v>
      </c>
      <c r="R804" t="s">
        <v>21</v>
      </c>
      <c r="S804" t="s">
        <v>66</v>
      </c>
      <c r="T804" s="1"/>
    </row>
    <row r="805" spans="1:20" x14ac:dyDescent="0.25">
      <c r="A805" t="str">
        <f t="shared" si="36"/>
        <v>S1004350045100</v>
      </c>
      <c r="B805" t="s">
        <v>15</v>
      </c>
      <c r="C805" t="s">
        <v>354</v>
      </c>
      <c r="D805" t="s">
        <v>647</v>
      </c>
      <c r="E805" s="1">
        <v>20986093.715</v>
      </c>
      <c r="F805" s="1">
        <v>11141622.309999999</v>
      </c>
      <c r="G805" s="1">
        <v>0</v>
      </c>
      <c r="H805" s="1"/>
      <c r="J805" s="1">
        <f t="shared" si="37"/>
        <v>-32127716.024999999</v>
      </c>
      <c r="K805" s="1">
        <f>IFERROR(VLOOKUP(A805,'Ending FY2016'!$A:$E,5,FALSE),"0")+H805</f>
        <v>-26181371.404999971</v>
      </c>
      <c r="L805" s="1">
        <f t="shared" si="38"/>
        <v>-26181371.404999971</v>
      </c>
      <c r="M805" t="s">
        <v>140</v>
      </c>
      <c r="N805" t="s">
        <v>243</v>
      </c>
      <c r="O805" t="s">
        <v>20</v>
      </c>
      <c r="P805" t="s">
        <v>41</v>
      </c>
      <c r="Q805" t="s">
        <v>22</v>
      </c>
      <c r="R805" t="s">
        <v>21</v>
      </c>
      <c r="S805" t="s">
        <v>66</v>
      </c>
      <c r="T805" s="1"/>
    </row>
    <row r="806" spans="1:20" x14ac:dyDescent="0.25">
      <c r="A806" t="str">
        <f t="shared" si="36"/>
        <v>S1004350045200</v>
      </c>
      <c r="B806" t="s">
        <v>15</v>
      </c>
      <c r="C806" t="s">
        <v>354</v>
      </c>
      <c r="D806" t="s">
        <v>648</v>
      </c>
      <c r="E806" s="1">
        <v>0</v>
      </c>
      <c r="F806" s="1">
        <v>0</v>
      </c>
      <c r="G806" s="1">
        <v>0</v>
      </c>
      <c r="H806" s="1"/>
      <c r="J806" s="1">
        <f t="shared" si="37"/>
        <v>0</v>
      </c>
      <c r="K806" s="1">
        <f>IFERROR(VLOOKUP(A806,'Ending FY2016'!$A:$E,5,FALSE),"0")+H806</f>
        <v>0</v>
      </c>
      <c r="L806" s="1">
        <f t="shared" si="38"/>
        <v>0</v>
      </c>
      <c r="M806" t="s">
        <v>140</v>
      </c>
      <c r="N806" t="s">
        <v>243</v>
      </c>
      <c r="O806" t="s">
        <v>20</v>
      </c>
      <c r="P806" t="s">
        <v>41</v>
      </c>
      <c r="Q806" t="s">
        <v>22</v>
      </c>
      <c r="R806" t="s">
        <v>21</v>
      </c>
      <c r="S806" t="s">
        <v>66</v>
      </c>
      <c r="T806" s="1"/>
    </row>
    <row r="807" spans="1:20" x14ac:dyDescent="0.25">
      <c r="A807" t="str">
        <f t="shared" si="36"/>
        <v>S1004350045300</v>
      </c>
      <c r="B807" t="s">
        <v>15</v>
      </c>
      <c r="C807" t="s">
        <v>354</v>
      </c>
      <c r="D807" t="s">
        <v>649</v>
      </c>
      <c r="E807" s="1">
        <v>-34810038.873999998</v>
      </c>
      <c r="F807" s="1">
        <v>50110977.100000001</v>
      </c>
      <c r="G807" s="1">
        <v>0</v>
      </c>
      <c r="H807" s="1"/>
      <c r="J807" s="1">
        <f t="shared" si="37"/>
        <v>-15300938.226000004</v>
      </c>
      <c r="K807" s="1">
        <f>IFERROR(VLOOKUP(A807,'Ending FY2016'!$A:$E,5,FALSE),"0")+H807</f>
        <v>-15300941.766000025</v>
      </c>
      <c r="L807" s="1">
        <f t="shared" si="38"/>
        <v>-15300938.226000004</v>
      </c>
      <c r="M807" t="s">
        <v>140</v>
      </c>
      <c r="N807" t="s">
        <v>243</v>
      </c>
      <c r="O807" t="s">
        <v>20</v>
      </c>
      <c r="P807" t="s">
        <v>41</v>
      </c>
      <c r="Q807" t="s">
        <v>22</v>
      </c>
      <c r="R807" t="s">
        <v>21</v>
      </c>
      <c r="S807" t="s">
        <v>66</v>
      </c>
      <c r="T807" s="1"/>
    </row>
    <row r="808" spans="1:20" x14ac:dyDescent="0.25">
      <c r="A808" t="str">
        <f t="shared" si="36"/>
        <v>S1004350045400</v>
      </c>
      <c r="B808" t="s">
        <v>15</v>
      </c>
      <c r="C808" t="s">
        <v>354</v>
      </c>
      <c r="D808" t="s">
        <v>650</v>
      </c>
      <c r="E808" s="1">
        <v>-9241942.3200000003</v>
      </c>
      <c r="F808" s="1">
        <v>42538407.539999999</v>
      </c>
      <c r="G808" s="1">
        <v>0</v>
      </c>
      <c r="H808" s="1"/>
      <c r="J808" s="1">
        <f t="shared" si="37"/>
        <v>-33296465.219999999</v>
      </c>
      <c r="K808" s="1">
        <f>IFERROR(VLOOKUP(A808,'Ending FY2016'!$A:$E,5,FALSE),"0")+H808</f>
        <v>-31136281.39999998</v>
      </c>
      <c r="L808" s="1">
        <f t="shared" si="38"/>
        <v>-31136281.39999998</v>
      </c>
      <c r="M808" t="s">
        <v>140</v>
      </c>
      <c r="N808" t="s">
        <v>651</v>
      </c>
      <c r="O808" t="s">
        <v>20</v>
      </c>
      <c r="P808" t="s">
        <v>41</v>
      </c>
      <c r="Q808" t="s">
        <v>22</v>
      </c>
      <c r="R808" t="s">
        <v>23</v>
      </c>
      <c r="S808" t="s">
        <v>66</v>
      </c>
      <c r="T808" s="1"/>
    </row>
    <row r="809" spans="1:20" x14ac:dyDescent="0.25">
      <c r="A809" t="str">
        <f t="shared" si="36"/>
        <v>S1004350045500</v>
      </c>
      <c r="B809" t="s">
        <v>15</v>
      </c>
      <c r="C809" t="s">
        <v>354</v>
      </c>
      <c r="D809" t="s">
        <v>652</v>
      </c>
      <c r="E809" s="1">
        <v>0</v>
      </c>
      <c r="F809" s="1">
        <v>-45922.99</v>
      </c>
      <c r="G809" s="1">
        <v>0</v>
      </c>
      <c r="H809" s="1"/>
      <c r="J809" s="1">
        <f t="shared" si="37"/>
        <v>45922.99</v>
      </c>
      <c r="K809" s="1">
        <f>IFERROR(VLOOKUP(A809,'Ending FY2016'!$A:$E,5,FALSE),"0")+H809</f>
        <v>45919.989999998361</v>
      </c>
      <c r="L809" s="1">
        <f t="shared" si="38"/>
        <v>45922.99</v>
      </c>
      <c r="M809" t="s">
        <v>140</v>
      </c>
      <c r="N809" t="s">
        <v>651</v>
      </c>
      <c r="O809" t="s">
        <v>20</v>
      </c>
      <c r="P809" t="s">
        <v>41</v>
      </c>
      <c r="Q809" t="s">
        <v>22</v>
      </c>
      <c r="R809" t="s">
        <v>23</v>
      </c>
      <c r="S809" t="s">
        <v>66</v>
      </c>
      <c r="T809" s="1"/>
    </row>
    <row r="810" spans="1:20" x14ac:dyDescent="0.25">
      <c r="A810" t="str">
        <f t="shared" si="36"/>
        <v>S1004350045600</v>
      </c>
      <c r="B810" t="s">
        <v>15</v>
      </c>
      <c r="C810" t="s">
        <v>354</v>
      </c>
      <c r="D810" t="s">
        <v>653</v>
      </c>
      <c r="E810" s="1">
        <v>-6249992.7180000003</v>
      </c>
      <c r="F810" s="1">
        <v>85921492.689999998</v>
      </c>
      <c r="G810" s="1">
        <v>0</v>
      </c>
      <c r="H810" s="1"/>
      <c r="J810" s="1">
        <f t="shared" si="37"/>
        <v>-79671499.972000003</v>
      </c>
      <c r="K810" s="1">
        <f>IFERROR(VLOOKUP(A810,'Ending FY2016'!$A:$E,5,FALSE),"0")+H810</f>
        <v>-79671503.972000077</v>
      </c>
      <c r="L810" s="1">
        <f t="shared" si="38"/>
        <v>-79671499.972000003</v>
      </c>
      <c r="M810" t="s">
        <v>140</v>
      </c>
      <c r="N810" t="s">
        <v>243</v>
      </c>
      <c r="O810" t="s">
        <v>20</v>
      </c>
      <c r="P810" t="s">
        <v>41</v>
      </c>
      <c r="Q810" t="s">
        <v>22</v>
      </c>
      <c r="R810" t="s">
        <v>21</v>
      </c>
      <c r="S810" t="s">
        <v>66</v>
      </c>
      <c r="T810" s="1"/>
    </row>
    <row r="811" spans="1:20" x14ac:dyDescent="0.25">
      <c r="A811" t="str">
        <f t="shared" si="36"/>
        <v>S1004350045900</v>
      </c>
      <c r="B811" t="s">
        <v>15</v>
      </c>
      <c r="C811" t="s">
        <v>354</v>
      </c>
      <c r="D811" t="s">
        <v>654</v>
      </c>
      <c r="E811" s="1">
        <v>-14516.56</v>
      </c>
      <c r="F811" s="1">
        <v>465137.58</v>
      </c>
      <c r="G811" s="1">
        <v>0</v>
      </c>
      <c r="H811" s="1"/>
      <c r="J811" s="1">
        <f t="shared" si="37"/>
        <v>-450621.02</v>
      </c>
      <c r="K811" s="1">
        <f>IFERROR(VLOOKUP(A811,'Ending FY2016'!$A:$E,5,FALSE),"0")+H811</f>
        <v>-450626.01999999955</v>
      </c>
      <c r="L811" s="1">
        <f t="shared" si="38"/>
        <v>-450621.02</v>
      </c>
      <c r="M811" t="s">
        <v>140</v>
      </c>
      <c r="N811" t="s">
        <v>622</v>
      </c>
      <c r="O811" t="s">
        <v>20</v>
      </c>
      <c r="P811" t="s">
        <v>41</v>
      </c>
      <c r="Q811" t="s">
        <v>22</v>
      </c>
      <c r="R811" t="s">
        <v>21</v>
      </c>
      <c r="S811" t="s">
        <v>66</v>
      </c>
      <c r="T811" s="1"/>
    </row>
    <row r="812" spans="1:20" x14ac:dyDescent="0.25">
      <c r="A812" t="str">
        <f t="shared" si="36"/>
        <v>S1004350046000</v>
      </c>
      <c r="B812" t="s">
        <v>15</v>
      </c>
      <c r="C812" t="s">
        <v>354</v>
      </c>
      <c r="D812" t="s">
        <v>655</v>
      </c>
      <c r="E812" s="1">
        <v>32424.46</v>
      </c>
      <c r="F812" s="1">
        <v>2777746.75</v>
      </c>
      <c r="G812" s="1">
        <v>0</v>
      </c>
      <c r="H812" s="1"/>
      <c r="J812" s="1">
        <f t="shared" si="37"/>
        <v>-2810171.21</v>
      </c>
      <c r="K812" s="1">
        <f>IFERROR(VLOOKUP(A812,'Ending FY2016'!$A:$E,5,FALSE),"0")+H812</f>
        <v>-2810177.72</v>
      </c>
      <c r="L812" s="1">
        <f t="shared" si="38"/>
        <v>-2810171.21</v>
      </c>
      <c r="M812" t="s">
        <v>140</v>
      </c>
      <c r="N812" t="s">
        <v>148</v>
      </c>
      <c r="O812" t="s">
        <v>20</v>
      </c>
      <c r="P812" t="s">
        <v>41</v>
      </c>
      <c r="Q812" t="s">
        <v>22</v>
      </c>
      <c r="R812" t="s">
        <v>23</v>
      </c>
      <c r="S812" t="s">
        <v>66</v>
      </c>
      <c r="T812" s="1"/>
    </row>
    <row r="813" spans="1:20" x14ac:dyDescent="0.25">
      <c r="A813" t="str">
        <f t="shared" si="36"/>
        <v>S1004350046100</v>
      </c>
      <c r="B813" t="s">
        <v>15</v>
      </c>
      <c r="C813" t="s">
        <v>354</v>
      </c>
      <c r="D813" t="s">
        <v>656</v>
      </c>
      <c r="E813" s="1">
        <v>-49853956.575000003</v>
      </c>
      <c r="F813" s="1">
        <v>0</v>
      </c>
      <c r="G813" s="1">
        <v>0</v>
      </c>
      <c r="H813" s="1"/>
      <c r="J813" s="1">
        <f t="shared" si="37"/>
        <v>49853956.575000003</v>
      </c>
      <c r="K813" s="1">
        <f>IFERROR(VLOOKUP(A813,'Ending FY2016'!$A:$E,5,FALSE),"0")+H813</f>
        <v>49799032.155000001</v>
      </c>
      <c r="L813" s="1">
        <f t="shared" si="38"/>
        <v>49799032.155000001</v>
      </c>
      <c r="M813" t="s">
        <v>140</v>
      </c>
      <c r="N813" t="s">
        <v>79</v>
      </c>
      <c r="O813" t="s">
        <v>20</v>
      </c>
      <c r="P813" t="s">
        <v>41</v>
      </c>
      <c r="Q813" t="s">
        <v>22</v>
      </c>
      <c r="R813" t="s">
        <v>23</v>
      </c>
      <c r="S813" t="s">
        <v>24</v>
      </c>
      <c r="T813" s="1"/>
    </row>
    <row r="814" spans="1:20" x14ac:dyDescent="0.25">
      <c r="A814" t="str">
        <f t="shared" si="36"/>
        <v>S1004350046200</v>
      </c>
      <c r="B814" t="s">
        <v>15</v>
      </c>
      <c r="C814" t="s">
        <v>354</v>
      </c>
      <c r="D814" t="s">
        <v>657</v>
      </c>
      <c r="E814" s="1">
        <v>0</v>
      </c>
      <c r="F814" s="1">
        <v>0</v>
      </c>
      <c r="G814" s="1">
        <v>0</v>
      </c>
      <c r="H814" s="1"/>
      <c r="J814" s="1">
        <f t="shared" si="37"/>
        <v>0</v>
      </c>
      <c r="K814" s="1">
        <f>IFERROR(VLOOKUP(A814,'Ending FY2016'!$A:$E,5,FALSE),"0")+H814</f>
        <v>0</v>
      </c>
      <c r="L814" s="1">
        <f t="shared" si="38"/>
        <v>0</v>
      </c>
      <c r="M814" t="s">
        <v>140</v>
      </c>
      <c r="N814" t="s">
        <v>481</v>
      </c>
      <c r="O814" t="s">
        <v>20</v>
      </c>
      <c r="P814" t="s">
        <v>41</v>
      </c>
      <c r="Q814" t="s">
        <v>22</v>
      </c>
      <c r="R814" t="s">
        <v>21</v>
      </c>
      <c r="S814" t="s">
        <v>66</v>
      </c>
      <c r="T814" s="1"/>
    </row>
    <row r="815" spans="1:20" x14ac:dyDescent="0.25">
      <c r="A815" t="str">
        <f t="shared" si="36"/>
        <v>S1004350046300</v>
      </c>
      <c r="B815" t="s">
        <v>15</v>
      </c>
      <c r="C815" t="s">
        <v>354</v>
      </c>
      <c r="D815" t="s">
        <v>534</v>
      </c>
      <c r="E815" s="1">
        <v>-16616692.204</v>
      </c>
      <c r="F815" s="1">
        <v>54801230.460000001</v>
      </c>
      <c r="G815" s="1">
        <v>7265341</v>
      </c>
      <c r="H815" s="1"/>
      <c r="J815" s="1">
        <f t="shared" si="37"/>
        <v>-30919197.255999997</v>
      </c>
      <c r="K815" s="1">
        <f>IFERROR(VLOOKUP(A815,'Ending FY2016'!$A:$E,5,FALSE),"0")+H815</f>
        <v>-30625877.146000013</v>
      </c>
      <c r="L815" s="1">
        <f t="shared" si="38"/>
        <v>-30625877.146000013</v>
      </c>
      <c r="M815" t="s">
        <v>140</v>
      </c>
      <c r="N815" t="s">
        <v>243</v>
      </c>
      <c r="O815" t="s">
        <v>20</v>
      </c>
      <c r="P815" t="s">
        <v>41</v>
      </c>
      <c r="Q815" t="s">
        <v>22</v>
      </c>
      <c r="R815" t="s">
        <v>21</v>
      </c>
      <c r="S815" t="s">
        <v>66</v>
      </c>
      <c r="T815" s="1"/>
    </row>
    <row r="816" spans="1:20" x14ac:dyDescent="0.25">
      <c r="A816" t="str">
        <f t="shared" si="36"/>
        <v>S1004350046400</v>
      </c>
      <c r="B816" t="s">
        <v>15</v>
      </c>
      <c r="C816" t="s">
        <v>354</v>
      </c>
      <c r="D816" t="s">
        <v>658</v>
      </c>
      <c r="E816" s="1">
        <v>1945660.63</v>
      </c>
      <c r="F816" s="1">
        <v>6970841.4100000001</v>
      </c>
      <c r="G816" s="1">
        <v>0</v>
      </c>
      <c r="H816" s="1"/>
      <c r="J816" s="1">
        <f t="shared" si="37"/>
        <v>-8916502.0399999991</v>
      </c>
      <c r="K816" s="1">
        <f>IFERROR(VLOOKUP(A816,'Ending FY2016'!$A:$E,5,FALSE),"0")+H816</f>
        <v>-8916502.0399999917</v>
      </c>
      <c r="L816" s="1">
        <f t="shared" si="38"/>
        <v>-8916502.0399999991</v>
      </c>
      <c r="M816" t="s">
        <v>140</v>
      </c>
      <c r="N816" t="s">
        <v>243</v>
      </c>
      <c r="O816" t="s">
        <v>20</v>
      </c>
      <c r="P816" t="s">
        <v>41</v>
      </c>
      <c r="Q816" t="s">
        <v>22</v>
      </c>
      <c r="R816" t="s">
        <v>21</v>
      </c>
      <c r="S816" t="s">
        <v>66</v>
      </c>
      <c r="T816" s="1"/>
    </row>
    <row r="817" spans="1:20" x14ac:dyDescent="0.25">
      <c r="A817" t="str">
        <f t="shared" si="36"/>
        <v>S1004350046500</v>
      </c>
      <c r="B817" t="s">
        <v>15</v>
      </c>
      <c r="C817" t="s">
        <v>354</v>
      </c>
      <c r="D817" t="s">
        <v>535</v>
      </c>
      <c r="E817" s="1">
        <v>6624038.8899999997</v>
      </c>
      <c r="F817" s="1">
        <v>13690083.210000001</v>
      </c>
      <c r="G817" s="1">
        <v>0</v>
      </c>
      <c r="H817" s="1"/>
      <c r="J817" s="1">
        <f t="shared" si="37"/>
        <v>-20314122.100000001</v>
      </c>
      <c r="K817" s="1">
        <f>IFERROR(VLOOKUP(A817,'Ending FY2016'!$A:$E,5,FALSE),"0")+H817</f>
        <v>-20314124.240000002</v>
      </c>
      <c r="L817" s="1">
        <f t="shared" si="38"/>
        <v>-20314122.100000001</v>
      </c>
      <c r="M817" t="s">
        <v>140</v>
      </c>
      <c r="N817" t="s">
        <v>369</v>
      </c>
      <c r="O817" t="s">
        <v>20</v>
      </c>
      <c r="P817" t="s">
        <v>41</v>
      </c>
      <c r="Q817" t="s">
        <v>22</v>
      </c>
      <c r="R817" t="s">
        <v>21</v>
      </c>
      <c r="S817" t="s">
        <v>23</v>
      </c>
      <c r="T817" s="1"/>
    </row>
    <row r="818" spans="1:20" x14ac:dyDescent="0.25">
      <c r="A818" t="str">
        <f t="shared" si="36"/>
        <v>S2374350046600</v>
      </c>
      <c r="B818" t="s">
        <v>659</v>
      </c>
      <c r="C818" t="s">
        <v>354</v>
      </c>
      <c r="D818" t="s">
        <v>536</v>
      </c>
      <c r="E818" s="1">
        <v>-6658504.5099999998</v>
      </c>
      <c r="F818" s="1">
        <v>66874</v>
      </c>
      <c r="G818" s="1">
        <v>93176</v>
      </c>
      <c r="H818" s="1"/>
      <c r="J818" s="1">
        <f t="shared" si="37"/>
        <v>6684806.5099999998</v>
      </c>
      <c r="K818" s="1">
        <f>IFERROR(VLOOKUP(A818,'Ending FY2016'!$A:$E,5,FALSE),"0")+H818</f>
        <v>6684809.120000001</v>
      </c>
      <c r="L818" s="1">
        <f t="shared" si="38"/>
        <v>6684806.5099999998</v>
      </c>
      <c r="M818" t="s">
        <v>140</v>
      </c>
      <c r="N818" t="s">
        <v>660</v>
      </c>
      <c r="O818" t="s">
        <v>135</v>
      </c>
      <c r="P818" t="s">
        <v>41</v>
      </c>
      <c r="Q818" t="s">
        <v>22</v>
      </c>
      <c r="R818" t="s">
        <v>21</v>
      </c>
      <c r="S818" t="s">
        <v>24</v>
      </c>
      <c r="T818" s="1"/>
    </row>
    <row r="819" spans="1:20" x14ac:dyDescent="0.25">
      <c r="A819" t="str">
        <f t="shared" si="36"/>
        <v>S1004350046700</v>
      </c>
      <c r="B819" t="s">
        <v>15</v>
      </c>
      <c r="C819" t="s">
        <v>354</v>
      </c>
      <c r="D819" t="s">
        <v>368</v>
      </c>
      <c r="E819" s="1">
        <v>3312128.75</v>
      </c>
      <c r="F819" s="1">
        <v>-186534.69</v>
      </c>
      <c r="G819" s="1">
        <v>16509.669999999998</v>
      </c>
      <c r="H819" s="1"/>
      <c r="J819" s="1">
        <f t="shared" si="37"/>
        <v>-3109084.39</v>
      </c>
      <c r="K819" s="1">
        <f>IFERROR(VLOOKUP(A819,'Ending FY2016'!$A:$E,5,FALSE),"0")+H819</f>
        <v>-3108700.1400000015</v>
      </c>
      <c r="L819" s="1">
        <f t="shared" si="38"/>
        <v>-3108700.1400000015</v>
      </c>
      <c r="M819" t="s">
        <v>140</v>
      </c>
      <c r="N819" t="s">
        <v>250</v>
      </c>
      <c r="O819" t="s">
        <v>20</v>
      </c>
      <c r="P819" t="s">
        <v>41</v>
      </c>
      <c r="Q819" t="s">
        <v>22</v>
      </c>
      <c r="R819" t="s">
        <v>23</v>
      </c>
      <c r="S819" t="s">
        <v>23</v>
      </c>
      <c r="T819" s="1"/>
    </row>
    <row r="820" spans="1:20" x14ac:dyDescent="0.25">
      <c r="A820" t="str">
        <f t="shared" si="36"/>
        <v>S1004350046800</v>
      </c>
      <c r="B820" t="s">
        <v>15</v>
      </c>
      <c r="C820" t="s">
        <v>354</v>
      </c>
      <c r="D820" t="s">
        <v>661</v>
      </c>
      <c r="E820" s="1">
        <v>601722.46</v>
      </c>
      <c r="F820" s="1">
        <v>27260.67</v>
      </c>
      <c r="G820" s="1">
        <v>0</v>
      </c>
      <c r="H820" s="1"/>
      <c r="J820" s="1">
        <f t="shared" si="37"/>
        <v>-628983.13</v>
      </c>
      <c r="K820" s="1">
        <f>IFERROR(VLOOKUP(A820,'Ending FY2016'!$A:$E,5,FALSE),"0")+H820</f>
        <v>-628988.27999999933</v>
      </c>
      <c r="L820" s="1">
        <f t="shared" si="38"/>
        <v>-628983.13</v>
      </c>
      <c r="M820" t="s">
        <v>140</v>
      </c>
      <c r="N820" t="s">
        <v>369</v>
      </c>
      <c r="O820" t="s">
        <v>20</v>
      </c>
      <c r="P820" t="s">
        <v>41</v>
      </c>
      <c r="Q820" t="s">
        <v>22</v>
      </c>
      <c r="R820" t="s">
        <v>21</v>
      </c>
      <c r="S820" t="s">
        <v>23</v>
      </c>
      <c r="T820" s="1"/>
    </row>
    <row r="821" spans="1:20" x14ac:dyDescent="0.25">
      <c r="A821" t="str">
        <f t="shared" si="36"/>
        <v>S1004350046900</v>
      </c>
      <c r="B821" t="s">
        <v>15</v>
      </c>
      <c r="C821" t="s">
        <v>354</v>
      </c>
      <c r="D821" t="s">
        <v>537</v>
      </c>
      <c r="E821" s="1">
        <v>35938.74</v>
      </c>
      <c r="F821" s="1">
        <v>188246.21</v>
      </c>
      <c r="G821" s="1">
        <v>188246.2</v>
      </c>
      <c r="H821" s="1"/>
      <c r="J821" s="1">
        <f t="shared" si="37"/>
        <v>-35938.749999999971</v>
      </c>
      <c r="K821" s="1">
        <f>IFERROR(VLOOKUP(A821,'Ending FY2016'!$A:$E,5,FALSE),"0")+H821</f>
        <v>-35943.999999999942</v>
      </c>
      <c r="L821" s="1">
        <f t="shared" si="38"/>
        <v>-35938.749999999971</v>
      </c>
      <c r="M821" t="s">
        <v>140</v>
      </c>
      <c r="N821" t="s">
        <v>610</v>
      </c>
      <c r="O821" t="s">
        <v>20</v>
      </c>
      <c r="P821" t="s">
        <v>41</v>
      </c>
      <c r="Q821" t="s">
        <v>22</v>
      </c>
      <c r="R821" t="s">
        <v>79</v>
      </c>
      <c r="S821" t="s">
        <v>23</v>
      </c>
      <c r="T821" s="1"/>
    </row>
    <row r="822" spans="1:20" x14ac:dyDescent="0.25">
      <c r="A822" t="str">
        <f t="shared" si="36"/>
        <v>S1004350047900</v>
      </c>
      <c r="B822" t="s">
        <v>15</v>
      </c>
      <c r="C822" t="s">
        <v>354</v>
      </c>
      <c r="D822" t="s">
        <v>662</v>
      </c>
      <c r="E822" s="1">
        <v>-821848.61</v>
      </c>
      <c r="F822" s="1">
        <v>0</v>
      </c>
      <c r="G822" s="1">
        <v>0</v>
      </c>
      <c r="H822" s="1"/>
      <c r="J822" s="1">
        <f t="shared" si="37"/>
        <v>821848.61</v>
      </c>
      <c r="K822" s="1">
        <f>IFERROR(VLOOKUP(A822,'Ending FY2016'!$A:$E,5,FALSE),"0")+H822</f>
        <v>821851.82</v>
      </c>
      <c r="L822" s="1">
        <f t="shared" si="38"/>
        <v>821848.61</v>
      </c>
      <c r="M822" t="s">
        <v>140</v>
      </c>
      <c r="N822" t="s">
        <v>663</v>
      </c>
      <c r="O822" t="s">
        <v>20</v>
      </c>
      <c r="P822" t="s">
        <v>21</v>
      </c>
      <c r="Q822" t="s">
        <v>22</v>
      </c>
      <c r="R822" t="s">
        <v>23</v>
      </c>
      <c r="S822" t="s">
        <v>24</v>
      </c>
      <c r="T822" s="1"/>
    </row>
    <row r="823" spans="1:20" x14ac:dyDescent="0.25">
      <c r="A823" t="str">
        <f t="shared" si="36"/>
        <v>S2344350048000</v>
      </c>
      <c r="B823" t="s">
        <v>664</v>
      </c>
      <c r="C823" t="s">
        <v>354</v>
      </c>
      <c r="D823" t="s">
        <v>665</v>
      </c>
      <c r="E823" s="1">
        <v>-30730101.140000001</v>
      </c>
      <c r="F823" s="1">
        <v>31792467</v>
      </c>
      <c r="G823" s="1">
        <v>-1999889</v>
      </c>
      <c r="H823" s="1"/>
      <c r="J823" s="1">
        <f t="shared" si="37"/>
        <v>-3062254.8599999994</v>
      </c>
      <c r="K823" s="1">
        <f>IFERROR(VLOOKUP(A823,'Ending FY2016'!$A:$E,5,FALSE),"0")+H823</f>
        <v>-3062251.5599999726</v>
      </c>
      <c r="L823" s="1">
        <f t="shared" si="38"/>
        <v>-3062254.8599999994</v>
      </c>
      <c r="M823" t="s">
        <v>140</v>
      </c>
      <c r="N823" t="s">
        <v>666</v>
      </c>
      <c r="O823" t="s">
        <v>135</v>
      </c>
      <c r="P823" t="s">
        <v>21</v>
      </c>
      <c r="Q823" t="s">
        <v>22</v>
      </c>
      <c r="R823" t="s">
        <v>21</v>
      </c>
      <c r="S823" t="s">
        <v>24</v>
      </c>
      <c r="T823" s="1"/>
    </row>
    <row r="824" spans="1:20" x14ac:dyDescent="0.25">
      <c r="A824" t="str">
        <f t="shared" si="36"/>
        <v>S1004350048600</v>
      </c>
      <c r="B824" t="s">
        <v>15</v>
      </c>
      <c r="C824" t="s">
        <v>354</v>
      </c>
      <c r="D824" t="s">
        <v>667</v>
      </c>
      <c r="E824" s="1">
        <v>0</v>
      </c>
      <c r="F824" s="1">
        <v>0</v>
      </c>
      <c r="G824" s="1">
        <v>0</v>
      </c>
      <c r="H824" s="1"/>
      <c r="J824" s="1">
        <f t="shared" si="37"/>
        <v>0</v>
      </c>
      <c r="K824" s="1">
        <f>IFERROR(VLOOKUP(A824,'Ending FY2016'!$A:$E,5,FALSE),"0")+H824</f>
        <v>0</v>
      </c>
      <c r="L824" s="1">
        <f t="shared" si="38"/>
        <v>0</v>
      </c>
      <c r="M824" t="s">
        <v>140</v>
      </c>
      <c r="N824" t="s">
        <v>621</v>
      </c>
      <c r="O824" t="s">
        <v>20</v>
      </c>
      <c r="P824" t="s">
        <v>41</v>
      </c>
      <c r="Q824" t="s">
        <v>22</v>
      </c>
      <c r="R824" t="s">
        <v>23</v>
      </c>
      <c r="S824" t="s">
        <v>24</v>
      </c>
      <c r="T824" s="1"/>
    </row>
    <row r="825" spans="1:20" x14ac:dyDescent="0.25">
      <c r="A825" t="str">
        <f t="shared" si="36"/>
        <v>S1004350049000</v>
      </c>
      <c r="B825" t="s">
        <v>15</v>
      </c>
      <c r="C825" t="s">
        <v>354</v>
      </c>
      <c r="D825" t="s">
        <v>668</v>
      </c>
      <c r="E825" s="1">
        <v>258507.26</v>
      </c>
      <c r="F825" s="1">
        <v>444915.38</v>
      </c>
      <c r="G825" s="1">
        <v>0</v>
      </c>
      <c r="H825" s="1"/>
      <c r="J825" s="1">
        <f t="shared" si="37"/>
        <v>-703422.64</v>
      </c>
      <c r="K825" s="1">
        <f>IFERROR(VLOOKUP(A825,'Ending FY2016'!$A:$E,5,FALSE),"0")+H825</f>
        <v>-703422.64000000106</v>
      </c>
      <c r="L825" s="1">
        <f t="shared" si="38"/>
        <v>-703422.64</v>
      </c>
      <c r="M825" t="s">
        <v>140</v>
      </c>
      <c r="N825" t="s">
        <v>243</v>
      </c>
      <c r="O825" t="s">
        <v>20</v>
      </c>
      <c r="P825" t="s">
        <v>41</v>
      </c>
      <c r="Q825" t="s">
        <v>22</v>
      </c>
      <c r="R825" t="s">
        <v>21</v>
      </c>
      <c r="S825" t="s">
        <v>66</v>
      </c>
      <c r="T825" s="1"/>
    </row>
    <row r="826" spans="1:20" x14ac:dyDescent="0.25">
      <c r="A826" t="str">
        <f t="shared" si="36"/>
        <v>S1004350049100</v>
      </c>
      <c r="B826" t="s">
        <v>15</v>
      </c>
      <c r="C826" t="s">
        <v>354</v>
      </c>
      <c r="D826" t="s">
        <v>669</v>
      </c>
      <c r="E826" s="1">
        <v>249341.8</v>
      </c>
      <c r="F826" s="1">
        <v>327017.08999999997</v>
      </c>
      <c r="G826" s="1">
        <v>0</v>
      </c>
      <c r="H826" s="1"/>
      <c r="J826" s="1">
        <f t="shared" si="37"/>
        <v>-576358.8899999999</v>
      </c>
      <c r="K826" s="1">
        <f>IFERROR(VLOOKUP(A826,'Ending FY2016'!$A:$E,5,FALSE),"0")+H826</f>
        <v>-576358.89000000025</v>
      </c>
      <c r="L826" s="1">
        <f t="shared" si="38"/>
        <v>-576358.8899999999</v>
      </c>
      <c r="M826" t="s">
        <v>140</v>
      </c>
      <c r="N826" t="s">
        <v>243</v>
      </c>
      <c r="O826" t="s">
        <v>20</v>
      </c>
      <c r="P826" t="s">
        <v>41</v>
      </c>
      <c r="Q826" t="s">
        <v>22</v>
      </c>
      <c r="R826" t="s">
        <v>21</v>
      </c>
      <c r="S826" t="s">
        <v>66</v>
      </c>
      <c r="T826" s="1"/>
    </row>
    <row r="827" spans="1:20" x14ac:dyDescent="0.25">
      <c r="A827" t="str">
        <f t="shared" si="36"/>
        <v>S1004350049200</v>
      </c>
      <c r="B827" t="s">
        <v>15</v>
      </c>
      <c r="C827" t="s">
        <v>354</v>
      </c>
      <c r="D827" t="s">
        <v>670</v>
      </c>
      <c r="E827" s="1">
        <v>534.25</v>
      </c>
      <c r="F827" s="1">
        <v>3583303.78</v>
      </c>
      <c r="G827" s="1">
        <v>0</v>
      </c>
      <c r="H827" s="1"/>
      <c r="J827" s="1">
        <f t="shared" si="37"/>
        <v>-3583838.03</v>
      </c>
      <c r="K827" s="1">
        <f>IFERROR(VLOOKUP(A827,'Ending FY2016'!$A:$E,5,FALSE),"0")+H827</f>
        <v>-3583838.0299999714</v>
      </c>
      <c r="L827" s="1">
        <f t="shared" si="38"/>
        <v>-3583838.03</v>
      </c>
      <c r="M827" t="s">
        <v>140</v>
      </c>
      <c r="N827" t="s">
        <v>243</v>
      </c>
      <c r="O827" t="s">
        <v>20</v>
      </c>
      <c r="P827" t="s">
        <v>41</v>
      </c>
      <c r="Q827" t="s">
        <v>22</v>
      </c>
      <c r="R827" t="s">
        <v>21</v>
      </c>
      <c r="S827" t="s">
        <v>66</v>
      </c>
      <c r="T827" s="1"/>
    </row>
    <row r="828" spans="1:20" x14ac:dyDescent="0.25">
      <c r="A828" t="str">
        <f t="shared" si="36"/>
        <v>S1004350049500</v>
      </c>
      <c r="B828" t="s">
        <v>15</v>
      </c>
      <c r="C828" t="s">
        <v>354</v>
      </c>
      <c r="D828" t="s">
        <v>671</v>
      </c>
      <c r="E828" s="1">
        <v>0</v>
      </c>
      <c r="F828" s="1">
        <v>0</v>
      </c>
      <c r="G828" s="1">
        <v>0</v>
      </c>
      <c r="H828" s="1"/>
      <c r="J828" s="1">
        <f t="shared" si="37"/>
        <v>0</v>
      </c>
      <c r="K828" s="1">
        <f>IFERROR(VLOOKUP(A828,'Ending FY2016'!$A:$E,5,FALSE),"0")+H828</f>
        <v>0</v>
      </c>
      <c r="L828" s="1">
        <f t="shared" si="38"/>
        <v>0</v>
      </c>
      <c r="M828" t="s">
        <v>140</v>
      </c>
      <c r="N828" t="s">
        <v>625</v>
      </c>
      <c r="O828" t="s">
        <v>20</v>
      </c>
      <c r="P828" t="s">
        <v>41</v>
      </c>
      <c r="Q828" t="s">
        <v>22</v>
      </c>
      <c r="R828" t="s">
        <v>21</v>
      </c>
      <c r="S828" t="s">
        <v>66</v>
      </c>
      <c r="T828" s="1"/>
    </row>
    <row r="829" spans="1:20" x14ac:dyDescent="0.25">
      <c r="A829" t="str">
        <f t="shared" si="36"/>
        <v>S1004350049700</v>
      </c>
      <c r="B829" t="s">
        <v>15</v>
      </c>
      <c r="C829" t="s">
        <v>354</v>
      </c>
      <c r="D829" t="s">
        <v>672</v>
      </c>
      <c r="E829" s="1">
        <v>2697365.3840000001</v>
      </c>
      <c r="F829" s="1">
        <v>28073547.379999999</v>
      </c>
      <c r="G829" s="1">
        <v>0</v>
      </c>
      <c r="H829" s="1"/>
      <c r="J829" s="1">
        <f t="shared" si="37"/>
        <v>-30770912.763999999</v>
      </c>
      <c r="K829" s="1">
        <f>IFERROR(VLOOKUP(A829,'Ending FY2016'!$A:$E,5,FALSE),"0")+H829</f>
        <v>-30770912.763999991</v>
      </c>
      <c r="L829" s="1">
        <f t="shared" si="38"/>
        <v>-30770912.763999999</v>
      </c>
      <c r="M829" t="s">
        <v>140</v>
      </c>
      <c r="N829" t="s">
        <v>243</v>
      </c>
      <c r="O829" t="s">
        <v>20</v>
      </c>
      <c r="P829" t="s">
        <v>41</v>
      </c>
      <c r="Q829" t="s">
        <v>22</v>
      </c>
      <c r="R829" t="s">
        <v>21</v>
      </c>
      <c r="S829" t="s">
        <v>66</v>
      </c>
      <c r="T829" s="1"/>
    </row>
    <row r="830" spans="1:20" x14ac:dyDescent="0.25">
      <c r="A830" t="str">
        <f t="shared" si="36"/>
        <v>S1004350052200</v>
      </c>
      <c r="B830" t="s">
        <v>15</v>
      </c>
      <c r="C830" t="s">
        <v>354</v>
      </c>
      <c r="D830" t="s">
        <v>541</v>
      </c>
      <c r="E830" s="1">
        <v>-13556</v>
      </c>
      <c r="F830" s="1">
        <v>0</v>
      </c>
      <c r="G830" s="1">
        <v>0</v>
      </c>
      <c r="H830" s="1"/>
      <c r="J830" s="1">
        <f t="shared" si="37"/>
        <v>13556</v>
      </c>
      <c r="K830" s="1">
        <f>IFERROR(VLOOKUP(A830,'Ending FY2016'!$A:$E,5,FALSE),"0")+H830</f>
        <v>13556</v>
      </c>
      <c r="L830" s="1">
        <f t="shared" si="38"/>
        <v>13556</v>
      </c>
      <c r="M830" t="s">
        <v>142</v>
      </c>
      <c r="N830" t="s">
        <v>226</v>
      </c>
      <c r="O830" t="s">
        <v>20</v>
      </c>
      <c r="P830" t="s">
        <v>21</v>
      </c>
      <c r="Q830" t="s">
        <v>22</v>
      </c>
      <c r="R830" t="s">
        <v>21</v>
      </c>
      <c r="S830" t="s">
        <v>23</v>
      </c>
      <c r="T830" s="1"/>
    </row>
    <row r="831" spans="1:20" x14ac:dyDescent="0.25">
      <c r="A831" t="str">
        <f t="shared" si="36"/>
        <v>S1004350052500</v>
      </c>
      <c r="B831" t="s">
        <v>15</v>
      </c>
      <c r="C831" t="s">
        <v>354</v>
      </c>
      <c r="D831" t="s">
        <v>545</v>
      </c>
      <c r="E831" s="1">
        <v>-387824.18</v>
      </c>
      <c r="F831" s="1">
        <v>0</v>
      </c>
      <c r="G831" s="1">
        <v>0</v>
      </c>
      <c r="H831" s="1"/>
      <c r="J831" s="1">
        <f t="shared" si="37"/>
        <v>387824.18</v>
      </c>
      <c r="K831" s="1">
        <f>IFERROR(VLOOKUP(A831,'Ending FY2016'!$A:$E,5,FALSE),"0")+H831</f>
        <v>387824.74</v>
      </c>
      <c r="L831" s="1">
        <f t="shared" si="38"/>
        <v>387824.18</v>
      </c>
      <c r="M831" t="s">
        <v>142</v>
      </c>
      <c r="N831" t="s">
        <v>26</v>
      </c>
      <c r="O831" t="s">
        <v>20</v>
      </c>
      <c r="P831" t="s">
        <v>41</v>
      </c>
      <c r="Q831" t="s">
        <v>22</v>
      </c>
      <c r="R831" t="s">
        <v>23</v>
      </c>
      <c r="S831" t="s">
        <v>24</v>
      </c>
      <c r="T831" s="1"/>
    </row>
    <row r="832" spans="1:20" x14ac:dyDescent="0.25">
      <c r="A832" t="str">
        <f t="shared" si="36"/>
        <v>S1004350052600</v>
      </c>
      <c r="B832" t="s">
        <v>15</v>
      </c>
      <c r="C832" t="s">
        <v>354</v>
      </c>
      <c r="D832" t="s">
        <v>546</v>
      </c>
      <c r="E832" s="1">
        <v>-763242.82</v>
      </c>
      <c r="F832" s="1">
        <v>0</v>
      </c>
      <c r="G832" s="1">
        <v>0</v>
      </c>
      <c r="H832" s="1"/>
      <c r="J832" s="1">
        <f t="shared" si="37"/>
        <v>763242.82</v>
      </c>
      <c r="K832" s="1">
        <f>IFERROR(VLOOKUP(A832,'Ending FY2016'!$A:$E,5,FALSE),"0")+H832</f>
        <v>763244.32000000007</v>
      </c>
      <c r="L832" s="1">
        <f t="shared" si="38"/>
        <v>763242.82</v>
      </c>
      <c r="M832" t="s">
        <v>142</v>
      </c>
      <c r="N832" t="s">
        <v>296</v>
      </c>
      <c r="O832" t="s">
        <v>20</v>
      </c>
      <c r="P832" t="s">
        <v>21</v>
      </c>
      <c r="Q832" t="s">
        <v>22</v>
      </c>
      <c r="R832" t="s">
        <v>23</v>
      </c>
      <c r="S832" t="s">
        <v>24</v>
      </c>
      <c r="T832" s="1"/>
    </row>
    <row r="833" spans="1:20" x14ac:dyDescent="0.25">
      <c r="A833" t="str">
        <f t="shared" si="36"/>
        <v>S1004350052700</v>
      </c>
      <c r="B833" t="s">
        <v>15</v>
      </c>
      <c r="C833" t="s">
        <v>354</v>
      </c>
      <c r="D833" t="s">
        <v>589</v>
      </c>
      <c r="E833" s="1">
        <v>0</v>
      </c>
      <c r="F833" s="1">
        <v>0</v>
      </c>
      <c r="G833" s="1">
        <v>0</v>
      </c>
      <c r="H833" s="1"/>
      <c r="J833" s="1">
        <f t="shared" si="37"/>
        <v>0</v>
      </c>
      <c r="K833" s="1">
        <f>IFERROR(VLOOKUP(A833,'Ending FY2016'!$A:$E,5,FALSE),"0")+H833</f>
        <v>1</v>
      </c>
      <c r="L833" s="1">
        <f t="shared" si="38"/>
        <v>0</v>
      </c>
      <c r="M833" t="s">
        <v>142</v>
      </c>
      <c r="N833" t="s">
        <v>673</v>
      </c>
      <c r="O833" t="s">
        <v>20</v>
      </c>
      <c r="P833" t="s">
        <v>21</v>
      </c>
      <c r="Q833" t="s">
        <v>22</v>
      </c>
      <c r="R833" t="s">
        <v>79</v>
      </c>
      <c r="S833" t="s">
        <v>24</v>
      </c>
      <c r="T833" s="1"/>
    </row>
    <row r="834" spans="1:20" x14ac:dyDescent="0.25">
      <c r="A834" t="str">
        <f t="shared" si="36"/>
        <v>S1004350052900</v>
      </c>
      <c r="B834" t="s">
        <v>15</v>
      </c>
      <c r="C834" t="s">
        <v>354</v>
      </c>
      <c r="D834" t="s">
        <v>548</v>
      </c>
      <c r="E834" s="1">
        <v>-0.08</v>
      </c>
      <c r="F834" s="1">
        <v>0</v>
      </c>
      <c r="G834" s="1">
        <v>0</v>
      </c>
      <c r="H834" s="1"/>
      <c r="J834" s="1">
        <f t="shared" si="37"/>
        <v>0.08</v>
      </c>
      <c r="K834" s="1">
        <f>IFERROR(VLOOKUP(A834,'Ending FY2016'!$A:$E,5,FALSE),"0")+H834</f>
        <v>1</v>
      </c>
      <c r="L834" s="1">
        <f t="shared" si="38"/>
        <v>0.08</v>
      </c>
      <c r="M834" t="s">
        <v>142</v>
      </c>
      <c r="N834" t="s">
        <v>179</v>
      </c>
      <c r="O834" t="s">
        <v>20</v>
      </c>
      <c r="P834" t="s">
        <v>41</v>
      </c>
      <c r="Q834" t="s">
        <v>22</v>
      </c>
      <c r="R834" t="s">
        <v>79</v>
      </c>
      <c r="S834" t="s">
        <v>24</v>
      </c>
      <c r="T834" s="1"/>
    </row>
    <row r="835" spans="1:20" x14ac:dyDescent="0.25">
      <c r="A835" t="str">
        <f t="shared" si="36"/>
        <v>S1004350053100</v>
      </c>
      <c r="B835" t="s">
        <v>15</v>
      </c>
      <c r="C835" t="s">
        <v>354</v>
      </c>
      <c r="D835" t="s">
        <v>141</v>
      </c>
      <c r="E835" s="1">
        <v>0</v>
      </c>
      <c r="F835" s="1">
        <v>0</v>
      </c>
      <c r="G835" s="1">
        <v>0</v>
      </c>
      <c r="H835" s="1"/>
      <c r="J835" s="1">
        <f t="shared" si="37"/>
        <v>0</v>
      </c>
      <c r="K835" s="1">
        <f>IFERROR(VLOOKUP(A835,'Ending FY2016'!$A:$E,5,FALSE),"0")+H835</f>
        <v>0</v>
      </c>
      <c r="L835" s="1">
        <f t="shared" si="38"/>
        <v>0</v>
      </c>
      <c r="M835" t="s">
        <v>142</v>
      </c>
      <c r="N835" t="s">
        <v>179</v>
      </c>
      <c r="O835" t="s">
        <v>20</v>
      </c>
      <c r="P835" t="s">
        <v>41</v>
      </c>
      <c r="Q835" t="s">
        <v>22</v>
      </c>
      <c r="R835" t="s">
        <v>23</v>
      </c>
      <c r="S835" t="s">
        <v>24</v>
      </c>
      <c r="T835" s="1"/>
    </row>
    <row r="836" spans="1:20" x14ac:dyDescent="0.25">
      <c r="A836" t="str">
        <f t="shared" ref="A836:A899" si="39">B836&amp;C836&amp;D836</f>
        <v>S1004350053200</v>
      </c>
      <c r="B836" t="s">
        <v>15</v>
      </c>
      <c r="C836" t="s">
        <v>354</v>
      </c>
      <c r="D836" t="s">
        <v>674</v>
      </c>
      <c r="E836" s="1">
        <v>-443949.22</v>
      </c>
      <c r="F836" s="1">
        <v>0</v>
      </c>
      <c r="G836" s="1">
        <v>0</v>
      </c>
      <c r="H836" s="1"/>
      <c r="J836" s="1">
        <f t="shared" ref="J836:J899" si="40">-E836-F836+G836+H836</f>
        <v>443949.22</v>
      </c>
      <c r="K836" s="1">
        <f>IFERROR(VLOOKUP(A836,'Ending FY2016'!$A:$E,5,FALSE),"0")+H836</f>
        <v>443949.21999999986</v>
      </c>
      <c r="L836" s="1">
        <f t="shared" ref="L836:L899" si="41">IF(J836-K836&lt;-10,K836+I836,IF(J836-K836&gt;10,K836+I836,J836+I836))</f>
        <v>443949.22</v>
      </c>
      <c r="M836" t="s">
        <v>142</v>
      </c>
      <c r="N836" t="s">
        <v>163</v>
      </c>
      <c r="O836" t="s">
        <v>20</v>
      </c>
      <c r="P836" t="s">
        <v>41</v>
      </c>
      <c r="Q836" t="s">
        <v>22</v>
      </c>
      <c r="R836" t="s">
        <v>79</v>
      </c>
      <c r="S836" t="s">
        <v>23</v>
      </c>
      <c r="T836" s="1"/>
    </row>
    <row r="837" spans="1:20" x14ac:dyDescent="0.25">
      <c r="A837" t="str">
        <f t="shared" si="39"/>
        <v>S1004350053400</v>
      </c>
      <c r="B837" t="s">
        <v>15</v>
      </c>
      <c r="C837" t="s">
        <v>354</v>
      </c>
      <c r="D837" t="s">
        <v>551</v>
      </c>
      <c r="E837" s="1">
        <v>-581301.14</v>
      </c>
      <c r="F837" s="1">
        <v>0</v>
      </c>
      <c r="G837" s="1">
        <v>0</v>
      </c>
      <c r="H837" s="1"/>
      <c r="J837" s="1">
        <f t="shared" si="40"/>
        <v>581301.14</v>
      </c>
      <c r="K837" s="1">
        <f>IFERROR(VLOOKUP(A837,'Ending FY2016'!$A:$E,5,FALSE),"0")+H837</f>
        <v>581304.5199999999</v>
      </c>
      <c r="L837" s="1">
        <f t="shared" si="41"/>
        <v>581301.14</v>
      </c>
      <c r="M837" t="s">
        <v>142</v>
      </c>
      <c r="N837" t="s">
        <v>58</v>
      </c>
      <c r="O837" t="s">
        <v>20</v>
      </c>
      <c r="P837" t="s">
        <v>41</v>
      </c>
      <c r="Q837" t="s">
        <v>22</v>
      </c>
      <c r="R837" t="s">
        <v>23</v>
      </c>
      <c r="S837" t="s">
        <v>24</v>
      </c>
      <c r="T837" s="1"/>
    </row>
    <row r="838" spans="1:20" x14ac:dyDescent="0.25">
      <c r="A838" t="str">
        <f t="shared" si="39"/>
        <v>S1004350053500</v>
      </c>
      <c r="B838" t="s">
        <v>15</v>
      </c>
      <c r="C838" t="s">
        <v>354</v>
      </c>
      <c r="D838" t="s">
        <v>552</v>
      </c>
      <c r="E838" s="1">
        <v>-23180.21</v>
      </c>
      <c r="F838" s="1">
        <v>0</v>
      </c>
      <c r="G838" s="1">
        <v>0</v>
      </c>
      <c r="H838" s="1"/>
      <c r="J838" s="1">
        <f t="shared" si="40"/>
        <v>23180.21</v>
      </c>
      <c r="K838" s="1">
        <f>IFERROR(VLOOKUP(A838,'Ending FY2016'!$A:$E,5,FALSE),"0")+H838</f>
        <v>23182</v>
      </c>
      <c r="L838" s="1">
        <f t="shared" si="41"/>
        <v>23180.21</v>
      </c>
      <c r="M838" t="s">
        <v>142</v>
      </c>
      <c r="N838" t="s">
        <v>19</v>
      </c>
      <c r="O838" t="s">
        <v>20</v>
      </c>
      <c r="P838" t="s">
        <v>41</v>
      </c>
      <c r="Q838" t="s">
        <v>22</v>
      </c>
      <c r="R838" t="s">
        <v>23</v>
      </c>
      <c r="S838" t="s">
        <v>24</v>
      </c>
      <c r="T838" s="1"/>
    </row>
    <row r="839" spans="1:20" x14ac:dyDescent="0.25">
      <c r="A839" t="str">
        <f t="shared" si="39"/>
        <v>S1004350054000</v>
      </c>
      <c r="B839" t="s">
        <v>15</v>
      </c>
      <c r="C839" t="s">
        <v>354</v>
      </c>
      <c r="D839" t="s">
        <v>560</v>
      </c>
      <c r="E839" s="1">
        <v>-3097.06</v>
      </c>
      <c r="F839" s="1">
        <v>103841.61</v>
      </c>
      <c r="G839" s="1">
        <v>0</v>
      </c>
      <c r="H839" s="1"/>
      <c r="J839" s="1">
        <f t="shared" si="40"/>
        <v>-100744.55</v>
      </c>
      <c r="K839" s="1">
        <f>IFERROR(VLOOKUP(A839,'Ending FY2016'!$A:$E,5,FALSE),"0")+H839</f>
        <v>-100744.78999999986</v>
      </c>
      <c r="L839" s="1">
        <f t="shared" si="41"/>
        <v>-100744.55</v>
      </c>
      <c r="M839" t="s">
        <v>142</v>
      </c>
      <c r="N839" t="s">
        <v>148</v>
      </c>
      <c r="O839" t="s">
        <v>20</v>
      </c>
      <c r="P839" t="s">
        <v>41</v>
      </c>
      <c r="Q839" t="s">
        <v>22</v>
      </c>
      <c r="R839" t="s">
        <v>23</v>
      </c>
      <c r="S839" t="s">
        <v>66</v>
      </c>
      <c r="T839" s="1"/>
    </row>
    <row r="840" spans="1:20" x14ac:dyDescent="0.25">
      <c r="A840" t="str">
        <f t="shared" si="39"/>
        <v>S1004350054200</v>
      </c>
      <c r="B840" t="s">
        <v>15</v>
      </c>
      <c r="C840" t="s">
        <v>354</v>
      </c>
      <c r="D840" t="s">
        <v>564</v>
      </c>
      <c r="E840" s="1">
        <v>0</v>
      </c>
      <c r="F840" s="1">
        <v>0</v>
      </c>
      <c r="G840" s="1">
        <v>0</v>
      </c>
      <c r="H840" s="1"/>
      <c r="J840" s="1">
        <f t="shared" si="40"/>
        <v>0</v>
      </c>
      <c r="K840" s="1">
        <f>IFERROR(VLOOKUP(A840,'Ending FY2016'!$A:$E,5,FALSE),"0")+H840</f>
        <v>0</v>
      </c>
      <c r="L840" s="1">
        <f t="shared" si="41"/>
        <v>0</v>
      </c>
      <c r="M840" t="s">
        <v>142</v>
      </c>
      <c r="N840" t="s">
        <v>65</v>
      </c>
      <c r="O840" t="s">
        <v>20</v>
      </c>
      <c r="P840" t="s">
        <v>41</v>
      </c>
      <c r="Q840" t="s">
        <v>22</v>
      </c>
      <c r="R840" t="s">
        <v>23</v>
      </c>
      <c r="S840" t="s">
        <v>66</v>
      </c>
      <c r="T840" s="1"/>
    </row>
    <row r="841" spans="1:20" x14ac:dyDescent="0.25">
      <c r="A841" t="str">
        <f t="shared" si="39"/>
        <v>S1004350054300</v>
      </c>
      <c r="B841" t="s">
        <v>15</v>
      </c>
      <c r="C841" t="s">
        <v>354</v>
      </c>
      <c r="D841" t="s">
        <v>565</v>
      </c>
      <c r="E841" s="1">
        <v>-205128.2</v>
      </c>
      <c r="F841" s="1">
        <v>-242478.07</v>
      </c>
      <c r="G841" s="1">
        <v>0</v>
      </c>
      <c r="H841" s="1"/>
      <c r="J841" s="1">
        <f t="shared" si="40"/>
        <v>447606.27</v>
      </c>
      <c r="K841" s="1">
        <f>IFERROR(VLOOKUP(A841,'Ending FY2016'!$A:$E,5,FALSE),"0")+H841</f>
        <v>447606.27</v>
      </c>
      <c r="L841" s="1">
        <f t="shared" si="41"/>
        <v>447606.27</v>
      </c>
      <c r="M841" t="s">
        <v>142</v>
      </c>
      <c r="N841" t="s">
        <v>620</v>
      </c>
      <c r="O841" t="s">
        <v>20</v>
      </c>
      <c r="P841" t="s">
        <v>41</v>
      </c>
      <c r="Q841" t="s">
        <v>22</v>
      </c>
      <c r="R841" t="s">
        <v>21</v>
      </c>
      <c r="S841" t="s">
        <v>66</v>
      </c>
      <c r="T841" s="1"/>
    </row>
    <row r="842" spans="1:20" x14ac:dyDescent="0.25">
      <c r="A842" t="str">
        <f t="shared" si="39"/>
        <v>S1004350054400</v>
      </c>
      <c r="B842" t="s">
        <v>15</v>
      </c>
      <c r="C842" t="s">
        <v>354</v>
      </c>
      <c r="D842" t="s">
        <v>566</v>
      </c>
      <c r="E842" s="1">
        <v>590874.43000000005</v>
      </c>
      <c r="F842" s="1">
        <v>3581</v>
      </c>
      <c r="G842" s="1">
        <v>0</v>
      </c>
      <c r="H842" s="1"/>
      <c r="J842" s="1">
        <f t="shared" si="40"/>
        <v>-594455.43000000005</v>
      </c>
      <c r="K842" s="1">
        <f>IFERROR(VLOOKUP(A842,'Ending FY2016'!$A:$E,5,FALSE),"0")+H842</f>
        <v>-677003.43000000063</v>
      </c>
      <c r="L842" s="1">
        <f t="shared" si="41"/>
        <v>-677003.43000000063</v>
      </c>
      <c r="M842" t="s">
        <v>142</v>
      </c>
      <c r="N842" t="s">
        <v>199</v>
      </c>
      <c r="O842" t="s">
        <v>20</v>
      </c>
      <c r="P842" t="s">
        <v>41</v>
      </c>
      <c r="Q842" t="s">
        <v>22</v>
      </c>
      <c r="R842" t="s">
        <v>79</v>
      </c>
      <c r="S842" t="s">
        <v>66</v>
      </c>
      <c r="T842" s="1"/>
    </row>
    <row r="843" spans="1:20" x14ac:dyDescent="0.25">
      <c r="A843" t="str">
        <f t="shared" si="39"/>
        <v>S1004350054500</v>
      </c>
      <c r="B843" t="s">
        <v>15</v>
      </c>
      <c r="C843" t="s">
        <v>354</v>
      </c>
      <c r="D843" t="s">
        <v>675</v>
      </c>
      <c r="E843" s="1">
        <v>-254.06</v>
      </c>
      <c r="F843" s="1">
        <v>75318.64</v>
      </c>
      <c r="G843" s="1">
        <v>0</v>
      </c>
      <c r="H843" s="1"/>
      <c r="J843" s="1">
        <f t="shared" si="40"/>
        <v>-75064.58</v>
      </c>
      <c r="K843" s="1">
        <f>IFERROR(VLOOKUP(A843,'Ending FY2016'!$A:$E,5,FALSE),"0")+H843</f>
        <v>-75061.579999999944</v>
      </c>
      <c r="L843" s="1">
        <f t="shared" si="41"/>
        <v>-75064.58</v>
      </c>
      <c r="M843" t="s">
        <v>142</v>
      </c>
      <c r="N843" t="s">
        <v>65</v>
      </c>
      <c r="O843" t="s">
        <v>20</v>
      </c>
      <c r="P843" t="s">
        <v>41</v>
      </c>
      <c r="Q843" t="s">
        <v>22</v>
      </c>
      <c r="R843" t="s">
        <v>23</v>
      </c>
      <c r="S843" t="s">
        <v>66</v>
      </c>
      <c r="T843" s="1"/>
    </row>
    <row r="844" spans="1:20" x14ac:dyDescent="0.25">
      <c r="A844" t="str">
        <f t="shared" si="39"/>
        <v>S1004350054600</v>
      </c>
      <c r="B844" t="s">
        <v>15</v>
      </c>
      <c r="C844" t="s">
        <v>354</v>
      </c>
      <c r="D844" t="s">
        <v>377</v>
      </c>
      <c r="E844" s="1">
        <v>408439.89</v>
      </c>
      <c r="F844" s="1">
        <v>-39085</v>
      </c>
      <c r="G844" s="1">
        <v>0</v>
      </c>
      <c r="H844" s="1"/>
      <c r="J844" s="1">
        <f t="shared" si="40"/>
        <v>-369354.89</v>
      </c>
      <c r="K844" s="1">
        <f>IFERROR(VLOOKUP(A844,'Ending FY2016'!$A:$E,5,FALSE),"0")+H844</f>
        <v>-369354.89</v>
      </c>
      <c r="L844" s="1">
        <f t="shared" si="41"/>
        <v>-369354.89</v>
      </c>
      <c r="M844" t="s">
        <v>142</v>
      </c>
      <c r="N844" t="s">
        <v>199</v>
      </c>
      <c r="O844" t="s">
        <v>20</v>
      </c>
      <c r="P844" t="s">
        <v>41</v>
      </c>
      <c r="Q844" t="s">
        <v>22</v>
      </c>
      <c r="R844" t="s">
        <v>79</v>
      </c>
      <c r="S844" t="s">
        <v>66</v>
      </c>
      <c r="T844" s="1"/>
    </row>
    <row r="845" spans="1:20" x14ac:dyDescent="0.25">
      <c r="A845" t="str">
        <f t="shared" si="39"/>
        <v>S1004350054700</v>
      </c>
      <c r="B845" t="s">
        <v>15</v>
      </c>
      <c r="C845" t="s">
        <v>354</v>
      </c>
      <c r="D845" t="s">
        <v>676</v>
      </c>
      <c r="E845" s="1">
        <v>0</v>
      </c>
      <c r="F845" s="1">
        <v>2346360.5</v>
      </c>
      <c r="G845" s="1">
        <v>0</v>
      </c>
      <c r="H845" s="1"/>
      <c r="J845" s="1">
        <f t="shared" si="40"/>
        <v>-2346360.5</v>
      </c>
      <c r="K845" s="1">
        <f>IFERROR(VLOOKUP(A845,'Ending FY2016'!$A:$E,5,FALSE),"0")+H845</f>
        <v>-7</v>
      </c>
      <c r="L845" s="1">
        <f t="shared" si="41"/>
        <v>-7</v>
      </c>
      <c r="M845" t="s">
        <v>142</v>
      </c>
      <c r="N845" t="s">
        <v>622</v>
      </c>
      <c r="O845" t="s">
        <v>20</v>
      </c>
      <c r="P845" t="s">
        <v>41</v>
      </c>
      <c r="Q845" t="s">
        <v>22</v>
      </c>
      <c r="R845" t="s">
        <v>21</v>
      </c>
      <c r="S845" t="s">
        <v>66</v>
      </c>
      <c r="T845" s="1"/>
    </row>
    <row r="846" spans="1:20" x14ac:dyDescent="0.25">
      <c r="A846" t="str">
        <f t="shared" si="39"/>
        <v>S1004350054900</v>
      </c>
      <c r="B846" t="s">
        <v>15</v>
      </c>
      <c r="C846" t="s">
        <v>354</v>
      </c>
      <c r="D846" t="s">
        <v>677</v>
      </c>
      <c r="E846" s="1">
        <v>-2.08</v>
      </c>
      <c r="F846" s="1">
        <v>0</v>
      </c>
      <c r="G846" s="1">
        <v>0</v>
      </c>
      <c r="H846" s="1"/>
      <c r="J846" s="1">
        <f t="shared" si="40"/>
        <v>2.08</v>
      </c>
      <c r="K846" s="1">
        <f>IFERROR(VLOOKUP(A846,'Ending FY2016'!$A:$E,5,FALSE),"0")+H846</f>
        <v>0</v>
      </c>
      <c r="L846" s="1">
        <f t="shared" si="41"/>
        <v>2.08</v>
      </c>
      <c r="M846" t="s">
        <v>142</v>
      </c>
      <c r="N846" t="s">
        <v>148</v>
      </c>
      <c r="O846" t="s">
        <v>20</v>
      </c>
      <c r="P846" t="s">
        <v>41</v>
      </c>
      <c r="Q846" t="s">
        <v>22</v>
      </c>
      <c r="R846" t="s">
        <v>23</v>
      </c>
      <c r="S846" t="s">
        <v>66</v>
      </c>
      <c r="T846" s="1"/>
    </row>
    <row r="847" spans="1:20" x14ac:dyDescent="0.25">
      <c r="A847" t="str">
        <f t="shared" si="39"/>
        <v>S1004350056100</v>
      </c>
      <c r="B847" t="s">
        <v>15</v>
      </c>
      <c r="C847" t="s">
        <v>354</v>
      </c>
      <c r="D847" t="s">
        <v>383</v>
      </c>
      <c r="E847" s="1">
        <v>-60384.86</v>
      </c>
      <c r="F847" s="1">
        <v>0</v>
      </c>
      <c r="G847" s="1">
        <v>0</v>
      </c>
      <c r="H847" s="1"/>
      <c r="J847" s="1">
        <f t="shared" si="40"/>
        <v>60384.86</v>
      </c>
      <c r="K847" s="1">
        <f>IFERROR(VLOOKUP(A847,'Ending FY2016'!$A:$E,5,FALSE),"0")+H847</f>
        <v>36386.269999999975</v>
      </c>
      <c r="L847" s="1">
        <f t="shared" si="41"/>
        <v>36386.269999999975</v>
      </c>
      <c r="M847" t="s">
        <v>142</v>
      </c>
      <c r="N847" t="s">
        <v>102</v>
      </c>
      <c r="O847" t="s">
        <v>20</v>
      </c>
      <c r="P847" t="s">
        <v>21</v>
      </c>
      <c r="Q847" t="s">
        <v>22</v>
      </c>
      <c r="R847" t="s">
        <v>21</v>
      </c>
      <c r="S847" t="s">
        <v>23</v>
      </c>
      <c r="T847" s="1"/>
    </row>
    <row r="848" spans="1:20" x14ac:dyDescent="0.25">
      <c r="A848" t="str">
        <f t="shared" si="39"/>
        <v>S1004350056300</v>
      </c>
      <c r="B848" t="s">
        <v>15</v>
      </c>
      <c r="C848" t="s">
        <v>354</v>
      </c>
      <c r="D848" t="s">
        <v>678</v>
      </c>
      <c r="E848" s="1">
        <v>-66567.95</v>
      </c>
      <c r="F848" s="1">
        <v>0</v>
      </c>
      <c r="G848" s="1">
        <v>0</v>
      </c>
      <c r="H848" s="1"/>
      <c r="J848" s="1">
        <f t="shared" si="40"/>
        <v>66567.95</v>
      </c>
      <c r="K848" s="1">
        <f>IFERROR(VLOOKUP(A848,'Ending FY2016'!$A:$E,5,FALSE),"0")+H848</f>
        <v>51247.699999999968</v>
      </c>
      <c r="L848" s="1">
        <f t="shared" si="41"/>
        <v>51247.699999999968</v>
      </c>
      <c r="M848" t="s">
        <v>142</v>
      </c>
      <c r="N848" t="s">
        <v>98</v>
      </c>
      <c r="O848" t="s">
        <v>20</v>
      </c>
      <c r="P848" t="s">
        <v>21</v>
      </c>
      <c r="Q848" t="s">
        <v>22</v>
      </c>
      <c r="R848" t="s">
        <v>21</v>
      </c>
      <c r="S848" t="s">
        <v>23</v>
      </c>
      <c r="T848" s="1"/>
    </row>
    <row r="849" spans="1:20" x14ac:dyDescent="0.25">
      <c r="A849" t="str">
        <f t="shared" si="39"/>
        <v>S1004350056700</v>
      </c>
      <c r="B849" t="s">
        <v>15</v>
      </c>
      <c r="C849" t="s">
        <v>354</v>
      </c>
      <c r="D849" t="s">
        <v>679</v>
      </c>
      <c r="E849" s="1">
        <v>230626.296</v>
      </c>
      <c r="F849" s="1">
        <v>1117541.1299999999</v>
      </c>
      <c r="G849" s="1">
        <v>0</v>
      </c>
      <c r="H849" s="1"/>
      <c r="J849" s="1">
        <f t="shared" si="40"/>
        <v>-1348167.426</v>
      </c>
      <c r="K849" s="1">
        <f>IFERROR(VLOOKUP(A849,'Ending FY2016'!$A:$E,5,FALSE),"0")+H849</f>
        <v>-1348168.2560000005</v>
      </c>
      <c r="L849" s="1">
        <f t="shared" si="41"/>
        <v>-1348167.426</v>
      </c>
      <c r="M849" t="s">
        <v>142</v>
      </c>
      <c r="N849" t="s">
        <v>250</v>
      </c>
      <c r="O849" t="s">
        <v>20</v>
      </c>
      <c r="P849" t="s">
        <v>41</v>
      </c>
      <c r="Q849" t="s">
        <v>22</v>
      </c>
      <c r="R849" t="s">
        <v>23</v>
      </c>
      <c r="S849" t="s">
        <v>23</v>
      </c>
      <c r="T849" s="1"/>
    </row>
    <row r="850" spans="1:20" x14ac:dyDescent="0.25">
      <c r="A850" t="str">
        <f t="shared" si="39"/>
        <v>S1004350058400</v>
      </c>
      <c r="B850" t="s">
        <v>15</v>
      </c>
      <c r="C850" t="s">
        <v>354</v>
      </c>
      <c r="D850" t="s">
        <v>400</v>
      </c>
      <c r="E850" s="1">
        <v>124366.98</v>
      </c>
      <c r="F850" s="1">
        <v>0</v>
      </c>
      <c r="G850" s="1">
        <v>0</v>
      </c>
      <c r="H850" s="1"/>
      <c r="J850" s="1">
        <f t="shared" si="40"/>
        <v>-124366.98</v>
      </c>
      <c r="K850" s="1">
        <f>IFERROR(VLOOKUP(A850,'Ending FY2016'!$A:$E,5,FALSE),"0")+H850</f>
        <v>-124366.98</v>
      </c>
      <c r="L850" s="1">
        <f t="shared" si="41"/>
        <v>-124366.98</v>
      </c>
      <c r="M850" t="s">
        <v>142</v>
      </c>
      <c r="N850" t="s">
        <v>232</v>
      </c>
      <c r="O850" t="s">
        <v>20</v>
      </c>
      <c r="P850" t="s">
        <v>41</v>
      </c>
      <c r="Q850" t="s">
        <v>22</v>
      </c>
      <c r="R850" t="s">
        <v>23</v>
      </c>
      <c r="S850" t="s">
        <v>66</v>
      </c>
      <c r="T850" s="1"/>
    </row>
    <row r="851" spans="1:20" x14ac:dyDescent="0.25">
      <c r="A851" t="str">
        <f t="shared" si="39"/>
        <v>S1004350059000</v>
      </c>
      <c r="B851" t="s">
        <v>15</v>
      </c>
      <c r="C851" t="s">
        <v>354</v>
      </c>
      <c r="D851" t="s">
        <v>680</v>
      </c>
      <c r="E851" s="1">
        <v>-66117.78</v>
      </c>
      <c r="F851" s="1">
        <v>296077.49</v>
      </c>
      <c r="G851" s="1">
        <v>0</v>
      </c>
      <c r="H851" s="1"/>
      <c r="J851" s="1">
        <f t="shared" si="40"/>
        <v>-229959.71</v>
      </c>
      <c r="K851" s="1">
        <f>IFERROR(VLOOKUP(A851,'Ending FY2016'!$A:$E,5,FALSE),"0")+H851</f>
        <v>-229461.04999999946</v>
      </c>
      <c r="L851" s="1">
        <f t="shared" si="41"/>
        <v>-229461.04999999946</v>
      </c>
      <c r="M851" t="s">
        <v>142</v>
      </c>
      <c r="N851" t="s">
        <v>232</v>
      </c>
      <c r="O851" t="s">
        <v>20</v>
      </c>
      <c r="P851" t="s">
        <v>41</v>
      </c>
      <c r="Q851" t="s">
        <v>22</v>
      </c>
      <c r="R851" t="s">
        <v>23</v>
      </c>
      <c r="S851" t="s">
        <v>66</v>
      </c>
      <c r="T851" s="1"/>
    </row>
    <row r="852" spans="1:20" x14ac:dyDescent="0.25">
      <c r="A852" t="str">
        <f t="shared" si="39"/>
        <v>S1004350059100</v>
      </c>
      <c r="B852" t="s">
        <v>15</v>
      </c>
      <c r="C852" t="s">
        <v>354</v>
      </c>
      <c r="D852" t="s">
        <v>681</v>
      </c>
      <c r="E852" s="1">
        <v>-220.56</v>
      </c>
      <c r="F852" s="1">
        <v>155654.78</v>
      </c>
      <c r="G852" s="1">
        <v>0</v>
      </c>
      <c r="H852" s="1"/>
      <c r="J852" s="1">
        <f t="shared" si="40"/>
        <v>-155434.22</v>
      </c>
      <c r="K852" s="1">
        <f>IFERROR(VLOOKUP(A852,'Ending FY2016'!$A:$E,5,FALSE),"0")+H852</f>
        <v>-155435.20000000016</v>
      </c>
      <c r="L852" s="1">
        <f t="shared" si="41"/>
        <v>-155434.22</v>
      </c>
      <c r="M852" t="s">
        <v>142</v>
      </c>
      <c r="N852" t="s">
        <v>232</v>
      </c>
      <c r="O852" t="s">
        <v>20</v>
      </c>
      <c r="P852" t="s">
        <v>41</v>
      </c>
      <c r="Q852" t="s">
        <v>22</v>
      </c>
      <c r="R852" t="s">
        <v>23</v>
      </c>
      <c r="S852" t="s">
        <v>66</v>
      </c>
      <c r="T852" s="1"/>
    </row>
    <row r="853" spans="1:20" x14ac:dyDescent="0.25">
      <c r="A853" t="str">
        <f t="shared" si="39"/>
        <v>S1004350059300</v>
      </c>
      <c r="B853" t="s">
        <v>15</v>
      </c>
      <c r="C853" t="s">
        <v>354</v>
      </c>
      <c r="D853" t="s">
        <v>682</v>
      </c>
      <c r="E853" s="1">
        <v>0</v>
      </c>
      <c r="F853" s="1">
        <v>2075.48</v>
      </c>
      <c r="G853" s="1">
        <v>0</v>
      </c>
      <c r="H853" s="1"/>
      <c r="J853" s="1">
        <f t="shared" si="40"/>
        <v>-2075.48</v>
      </c>
      <c r="K853" s="1">
        <f>IFERROR(VLOOKUP(A853,'Ending FY2016'!$A:$E,5,FALSE),"0")+H853</f>
        <v>3</v>
      </c>
      <c r="L853" s="1">
        <f t="shared" si="41"/>
        <v>3</v>
      </c>
      <c r="M853" t="s">
        <v>142</v>
      </c>
      <c r="N853" t="s">
        <v>625</v>
      </c>
      <c r="O853" t="s">
        <v>20</v>
      </c>
      <c r="P853" t="s">
        <v>41</v>
      </c>
      <c r="Q853" t="s">
        <v>22</v>
      </c>
      <c r="R853" t="s">
        <v>21</v>
      </c>
      <c r="S853" t="s">
        <v>66</v>
      </c>
      <c r="T853" s="1"/>
    </row>
    <row r="854" spans="1:20" x14ac:dyDescent="0.25">
      <c r="A854" t="str">
        <f t="shared" si="39"/>
        <v>S1004350059400</v>
      </c>
      <c r="B854" t="s">
        <v>15</v>
      </c>
      <c r="C854" t="s">
        <v>354</v>
      </c>
      <c r="D854" t="s">
        <v>683</v>
      </c>
      <c r="E854" s="1">
        <v>0</v>
      </c>
      <c r="F854" s="1">
        <v>-43736</v>
      </c>
      <c r="G854" s="1">
        <v>0</v>
      </c>
      <c r="H854" s="1"/>
      <c r="J854" s="1">
        <f t="shared" si="40"/>
        <v>43736</v>
      </c>
      <c r="K854" s="1">
        <f>IFERROR(VLOOKUP(A854,'Ending FY2016'!$A:$E,5,FALSE),"0")+H854</f>
        <v>43736</v>
      </c>
      <c r="L854" s="1">
        <f t="shared" si="41"/>
        <v>43736</v>
      </c>
      <c r="M854" t="s">
        <v>142</v>
      </c>
      <c r="N854" t="s">
        <v>243</v>
      </c>
      <c r="O854" t="s">
        <v>20</v>
      </c>
      <c r="P854" t="s">
        <v>41</v>
      </c>
      <c r="Q854" t="s">
        <v>22</v>
      </c>
      <c r="R854" t="s">
        <v>79</v>
      </c>
      <c r="S854" t="s">
        <v>66</v>
      </c>
      <c r="T854" s="1"/>
    </row>
    <row r="855" spans="1:20" x14ac:dyDescent="0.25">
      <c r="A855" t="str">
        <f t="shared" si="39"/>
        <v>S1004350059500</v>
      </c>
      <c r="B855" t="s">
        <v>15</v>
      </c>
      <c r="C855" t="s">
        <v>354</v>
      </c>
      <c r="D855" t="s">
        <v>684</v>
      </c>
      <c r="E855" s="1">
        <v>-100</v>
      </c>
      <c r="F855" s="1">
        <v>-593349.18999999994</v>
      </c>
      <c r="G855" s="1">
        <v>0</v>
      </c>
      <c r="H855" s="1"/>
      <c r="J855" s="1">
        <f t="shared" si="40"/>
        <v>593449.18999999994</v>
      </c>
      <c r="K855" s="1">
        <f>IFERROR(VLOOKUP(A855,'Ending FY2016'!$A:$E,5,FALSE),"0")+H855</f>
        <v>593449.18999999994</v>
      </c>
      <c r="L855" s="1">
        <f t="shared" si="41"/>
        <v>593449.18999999994</v>
      </c>
      <c r="M855" t="s">
        <v>142</v>
      </c>
      <c r="N855" t="s">
        <v>243</v>
      </c>
      <c r="O855" t="s">
        <v>20</v>
      </c>
      <c r="P855" t="s">
        <v>41</v>
      </c>
      <c r="Q855" t="s">
        <v>22</v>
      </c>
      <c r="R855" t="s">
        <v>79</v>
      </c>
      <c r="S855" t="s">
        <v>66</v>
      </c>
      <c r="T855" s="1"/>
    </row>
    <row r="856" spans="1:20" x14ac:dyDescent="0.25">
      <c r="A856" t="str">
        <f t="shared" si="39"/>
        <v>S1004350059600</v>
      </c>
      <c r="B856" t="s">
        <v>15</v>
      </c>
      <c r="C856" t="s">
        <v>354</v>
      </c>
      <c r="D856" t="s">
        <v>685</v>
      </c>
      <c r="E856" s="1">
        <v>0</v>
      </c>
      <c r="F856" s="1">
        <v>90138</v>
      </c>
      <c r="G856" s="1">
        <v>0</v>
      </c>
      <c r="H856" s="1"/>
      <c r="J856" s="1">
        <f t="shared" si="40"/>
        <v>-90138</v>
      </c>
      <c r="K856" s="1">
        <f>IFERROR(VLOOKUP(A856,'Ending FY2016'!$A:$E,5,FALSE),"0")+H856</f>
        <v>-90138</v>
      </c>
      <c r="L856" s="1">
        <f t="shared" si="41"/>
        <v>-90138</v>
      </c>
      <c r="M856" t="s">
        <v>142</v>
      </c>
      <c r="N856" t="s">
        <v>625</v>
      </c>
      <c r="O856" t="s">
        <v>20</v>
      </c>
      <c r="P856" t="s">
        <v>41</v>
      </c>
      <c r="Q856" t="s">
        <v>22</v>
      </c>
      <c r="R856" t="s">
        <v>21</v>
      </c>
      <c r="S856" t="s">
        <v>66</v>
      </c>
      <c r="T856" s="1"/>
    </row>
    <row r="857" spans="1:20" x14ac:dyDescent="0.25">
      <c r="A857" t="str">
        <f t="shared" si="39"/>
        <v>S1004350059700</v>
      </c>
      <c r="B857" t="s">
        <v>15</v>
      </c>
      <c r="C857" t="s">
        <v>354</v>
      </c>
      <c r="D857" t="s">
        <v>686</v>
      </c>
      <c r="E857" s="1">
        <v>199083.75</v>
      </c>
      <c r="F857" s="1">
        <v>130729.47</v>
      </c>
      <c r="G857" s="1">
        <v>0</v>
      </c>
      <c r="H857" s="1"/>
      <c r="J857" s="1">
        <f t="shared" si="40"/>
        <v>-329813.21999999997</v>
      </c>
      <c r="K857" s="1">
        <f>IFERROR(VLOOKUP(A857,'Ending FY2016'!$A:$E,5,FALSE),"0")+H857</f>
        <v>-329813.21999999974</v>
      </c>
      <c r="L857" s="1">
        <f t="shared" si="41"/>
        <v>-329813.21999999997</v>
      </c>
      <c r="M857" t="s">
        <v>142</v>
      </c>
      <c r="N857" t="s">
        <v>625</v>
      </c>
      <c r="O857" t="s">
        <v>20</v>
      </c>
      <c r="P857" t="s">
        <v>41</v>
      </c>
      <c r="Q857" t="s">
        <v>22</v>
      </c>
      <c r="R857" t="s">
        <v>21</v>
      </c>
      <c r="S857" t="s">
        <v>66</v>
      </c>
      <c r="T857" s="1"/>
    </row>
    <row r="858" spans="1:20" x14ac:dyDescent="0.25">
      <c r="A858" t="str">
        <f t="shared" si="39"/>
        <v>S1004350062100</v>
      </c>
      <c r="B858" t="s">
        <v>15</v>
      </c>
      <c r="C858" t="s">
        <v>354</v>
      </c>
      <c r="D858" t="s">
        <v>408</v>
      </c>
      <c r="E858" s="1">
        <v>-6767295.6500000004</v>
      </c>
      <c r="F858" s="1">
        <v>0</v>
      </c>
      <c r="G858" s="1">
        <v>0</v>
      </c>
      <c r="H858" s="1"/>
      <c r="J858" s="1">
        <f t="shared" si="40"/>
        <v>6767295.6500000004</v>
      </c>
      <c r="K858" s="1">
        <f>IFERROR(VLOOKUP(A858,'Ending FY2016'!$A:$E,5,FALSE),"0")+H858</f>
        <v>6767303.3300000001</v>
      </c>
      <c r="L858" s="1">
        <f t="shared" si="41"/>
        <v>6767295.6500000004</v>
      </c>
      <c r="M858" t="s">
        <v>407</v>
      </c>
      <c r="N858" t="s">
        <v>28</v>
      </c>
      <c r="O858" t="s">
        <v>20</v>
      </c>
      <c r="P858" t="s">
        <v>41</v>
      </c>
      <c r="Q858" t="s">
        <v>22</v>
      </c>
      <c r="R858" t="s">
        <v>23</v>
      </c>
      <c r="S858" t="s">
        <v>24</v>
      </c>
      <c r="T858" s="1"/>
    </row>
    <row r="859" spans="1:20" x14ac:dyDescent="0.25">
      <c r="A859" t="str">
        <f t="shared" si="39"/>
        <v>S1004350062400</v>
      </c>
      <c r="B859" t="s">
        <v>15</v>
      </c>
      <c r="C859" t="s">
        <v>354</v>
      </c>
      <c r="D859" t="s">
        <v>687</v>
      </c>
      <c r="E859" s="1">
        <v>-2452611.69</v>
      </c>
      <c r="F859" s="1">
        <v>18</v>
      </c>
      <c r="G859" s="1">
        <v>0</v>
      </c>
      <c r="H859" s="1"/>
      <c r="J859" s="1">
        <f t="shared" si="40"/>
        <v>2452593.69</v>
      </c>
      <c r="K859" s="1">
        <f>IFERROR(VLOOKUP(A859,'Ending FY2016'!$A:$E,5,FALSE),"0")+H859</f>
        <v>1855934.8200000003</v>
      </c>
      <c r="L859" s="1">
        <f t="shared" si="41"/>
        <v>1855934.8200000003</v>
      </c>
      <c r="M859" t="s">
        <v>407</v>
      </c>
      <c r="N859" t="s">
        <v>37</v>
      </c>
      <c r="O859" t="s">
        <v>20</v>
      </c>
      <c r="P859" t="s">
        <v>21</v>
      </c>
      <c r="Q859" t="s">
        <v>22</v>
      </c>
      <c r="R859" t="s">
        <v>23</v>
      </c>
      <c r="S859" t="s">
        <v>24</v>
      </c>
      <c r="T859" s="1"/>
    </row>
    <row r="860" spans="1:20" x14ac:dyDescent="0.25">
      <c r="A860" t="str">
        <f t="shared" si="39"/>
        <v>S1004350062500</v>
      </c>
      <c r="B860" t="s">
        <v>15</v>
      </c>
      <c r="C860" t="s">
        <v>354</v>
      </c>
      <c r="D860" t="s">
        <v>688</v>
      </c>
      <c r="E860" s="1">
        <v>-2.02</v>
      </c>
      <c r="F860" s="1">
        <v>153506.85999999999</v>
      </c>
      <c r="G860" s="1">
        <v>0</v>
      </c>
      <c r="H860" s="1"/>
      <c r="J860" s="1">
        <f t="shared" si="40"/>
        <v>-153504.84</v>
      </c>
      <c r="K860" s="1">
        <f>IFERROR(VLOOKUP(A860,'Ending FY2016'!$A:$E,5,FALSE),"0")+H860</f>
        <v>0</v>
      </c>
      <c r="L860" s="1">
        <f t="shared" si="41"/>
        <v>0</v>
      </c>
      <c r="M860" t="s">
        <v>407</v>
      </c>
      <c r="N860" t="s">
        <v>37</v>
      </c>
      <c r="O860" t="s">
        <v>20</v>
      </c>
      <c r="P860" t="s">
        <v>21</v>
      </c>
      <c r="Q860" t="s">
        <v>22</v>
      </c>
      <c r="R860" t="s">
        <v>23</v>
      </c>
      <c r="S860" t="s">
        <v>24</v>
      </c>
      <c r="T860" s="1"/>
    </row>
    <row r="861" spans="1:20" x14ac:dyDescent="0.25">
      <c r="A861" t="str">
        <f t="shared" si="39"/>
        <v>S1004350062700</v>
      </c>
      <c r="B861" t="s">
        <v>15</v>
      </c>
      <c r="C861" t="s">
        <v>354</v>
      </c>
      <c r="D861" t="s">
        <v>410</v>
      </c>
      <c r="E861" s="1">
        <v>1.26</v>
      </c>
      <c r="F861" s="1">
        <v>0</v>
      </c>
      <c r="G861" s="1">
        <v>0</v>
      </c>
      <c r="H861" s="1"/>
      <c r="J861" s="1">
        <f t="shared" si="40"/>
        <v>-1.26</v>
      </c>
      <c r="K861" s="1">
        <f>IFERROR(VLOOKUP(A861,'Ending FY2016'!$A:$E,5,FALSE),"0")+H861</f>
        <v>0</v>
      </c>
      <c r="L861" s="1">
        <f t="shared" si="41"/>
        <v>-1.26</v>
      </c>
      <c r="M861" t="s">
        <v>407</v>
      </c>
      <c r="N861" t="s">
        <v>37</v>
      </c>
      <c r="O861" t="s">
        <v>20</v>
      </c>
      <c r="P861" t="s">
        <v>21</v>
      </c>
      <c r="Q861" t="s">
        <v>22</v>
      </c>
      <c r="R861" t="s">
        <v>23</v>
      </c>
      <c r="S861" t="s">
        <v>24</v>
      </c>
      <c r="T861" s="1"/>
    </row>
    <row r="862" spans="1:20" x14ac:dyDescent="0.25">
      <c r="A862" t="str">
        <f t="shared" si="39"/>
        <v>S1004350063100</v>
      </c>
      <c r="B862" t="s">
        <v>15</v>
      </c>
      <c r="C862" t="s">
        <v>354</v>
      </c>
      <c r="D862" t="s">
        <v>689</v>
      </c>
      <c r="E862" s="1">
        <v>-191700.19</v>
      </c>
      <c r="F862" s="1">
        <v>57</v>
      </c>
      <c r="G862" s="1">
        <v>0</v>
      </c>
      <c r="H862" s="1"/>
      <c r="J862" s="1">
        <f t="shared" si="40"/>
        <v>191643.19</v>
      </c>
      <c r="K862" s="1">
        <f>IFERROR(VLOOKUP(A862,'Ending FY2016'!$A:$E,5,FALSE),"0")+H862</f>
        <v>191666.52000000005</v>
      </c>
      <c r="L862" s="1">
        <f t="shared" si="41"/>
        <v>191666.52000000005</v>
      </c>
      <c r="M862" t="s">
        <v>407</v>
      </c>
      <c r="N862" t="s">
        <v>19</v>
      </c>
      <c r="O862" t="s">
        <v>20</v>
      </c>
      <c r="P862" t="s">
        <v>41</v>
      </c>
      <c r="Q862" t="s">
        <v>22</v>
      </c>
      <c r="R862" t="s">
        <v>23</v>
      </c>
      <c r="S862" t="s">
        <v>24</v>
      </c>
      <c r="T862" s="1"/>
    </row>
    <row r="863" spans="1:20" x14ac:dyDescent="0.25">
      <c r="A863" t="str">
        <f t="shared" si="39"/>
        <v>S1004350063300</v>
      </c>
      <c r="B863" t="s">
        <v>15</v>
      </c>
      <c r="C863" t="s">
        <v>354</v>
      </c>
      <c r="D863" t="s">
        <v>690</v>
      </c>
      <c r="E863" s="1">
        <v>0.15</v>
      </c>
      <c r="F863" s="1">
        <v>0</v>
      </c>
      <c r="G863" s="1">
        <v>0</v>
      </c>
      <c r="H863" s="1"/>
      <c r="J863" s="1">
        <f t="shared" si="40"/>
        <v>-0.15</v>
      </c>
      <c r="K863" s="1">
        <f>IFERROR(VLOOKUP(A863,'Ending FY2016'!$A:$E,5,FALSE),"0")+H863</f>
        <v>3</v>
      </c>
      <c r="L863" s="1">
        <f t="shared" si="41"/>
        <v>-0.15</v>
      </c>
      <c r="M863" t="s">
        <v>407</v>
      </c>
      <c r="N863" t="s">
        <v>58</v>
      </c>
      <c r="O863" t="s">
        <v>20</v>
      </c>
      <c r="P863" t="s">
        <v>41</v>
      </c>
      <c r="Q863" t="s">
        <v>22</v>
      </c>
      <c r="R863" t="s">
        <v>23</v>
      </c>
      <c r="S863" t="s">
        <v>24</v>
      </c>
      <c r="T863" s="1"/>
    </row>
    <row r="864" spans="1:20" x14ac:dyDescent="0.25">
      <c r="A864" t="str">
        <f t="shared" si="39"/>
        <v>S1004350063400</v>
      </c>
      <c r="B864" t="s">
        <v>15</v>
      </c>
      <c r="C864" t="s">
        <v>354</v>
      </c>
      <c r="D864" t="s">
        <v>691</v>
      </c>
      <c r="E864" s="1">
        <v>-401428.99</v>
      </c>
      <c r="F864" s="1">
        <v>-20</v>
      </c>
      <c r="G864" s="1">
        <v>0</v>
      </c>
      <c r="H864" s="1"/>
      <c r="J864" s="1">
        <f t="shared" si="40"/>
        <v>401448.99</v>
      </c>
      <c r="K864" s="1">
        <f>IFERROR(VLOOKUP(A864,'Ending FY2016'!$A:$E,5,FALSE),"0")+H864</f>
        <v>401457.38</v>
      </c>
      <c r="L864" s="1">
        <f t="shared" si="41"/>
        <v>401448.99</v>
      </c>
      <c r="M864" t="s">
        <v>407</v>
      </c>
      <c r="N864" t="s">
        <v>37</v>
      </c>
      <c r="O864" t="s">
        <v>20</v>
      </c>
      <c r="P864" t="s">
        <v>21</v>
      </c>
      <c r="Q864" t="s">
        <v>22</v>
      </c>
      <c r="R864" t="s">
        <v>23</v>
      </c>
      <c r="S864" t="s">
        <v>24</v>
      </c>
      <c r="T864" s="1"/>
    </row>
    <row r="865" spans="1:20" x14ac:dyDescent="0.25">
      <c r="A865" t="str">
        <f t="shared" si="39"/>
        <v>S1004350063500</v>
      </c>
      <c r="B865" t="s">
        <v>15</v>
      </c>
      <c r="C865" t="s">
        <v>354</v>
      </c>
      <c r="D865" t="s">
        <v>692</v>
      </c>
      <c r="E865" s="1">
        <v>-577.95000000000005</v>
      </c>
      <c r="F865" s="1">
        <v>0</v>
      </c>
      <c r="G865" s="1">
        <v>0</v>
      </c>
      <c r="H865" s="1"/>
      <c r="J865" s="1">
        <f t="shared" si="40"/>
        <v>577.95000000000005</v>
      </c>
      <c r="K865" s="1">
        <f>IFERROR(VLOOKUP(A865,'Ending FY2016'!$A:$E,5,FALSE),"0")+H865</f>
        <v>0</v>
      </c>
      <c r="L865" s="1">
        <f t="shared" si="41"/>
        <v>0</v>
      </c>
      <c r="M865" t="s">
        <v>407</v>
      </c>
      <c r="N865" t="s">
        <v>37</v>
      </c>
      <c r="O865" t="s">
        <v>20</v>
      </c>
      <c r="P865" t="s">
        <v>21</v>
      </c>
      <c r="Q865" t="s">
        <v>22</v>
      </c>
      <c r="R865" t="s">
        <v>23</v>
      </c>
      <c r="S865" t="s">
        <v>24</v>
      </c>
      <c r="T865" s="1"/>
    </row>
    <row r="866" spans="1:20" x14ac:dyDescent="0.25">
      <c r="A866" t="str">
        <f t="shared" si="39"/>
        <v>S1004350063700</v>
      </c>
      <c r="B866" t="s">
        <v>15</v>
      </c>
      <c r="C866" t="s">
        <v>354</v>
      </c>
      <c r="D866" t="s">
        <v>693</v>
      </c>
      <c r="E866" s="1">
        <v>-714515.94</v>
      </c>
      <c r="F866" s="1">
        <v>-90526.449999999983</v>
      </c>
      <c r="G866" s="1">
        <v>0</v>
      </c>
      <c r="H866" s="1"/>
      <c r="J866" s="1">
        <f t="shared" si="40"/>
        <v>805042.3899999999</v>
      </c>
      <c r="K866" s="1">
        <f>IFERROR(VLOOKUP(A866,'Ending FY2016'!$A:$E,5,FALSE),"0")+H866</f>
        <v>610462.75000000012</v>
      </c>
      <c r="L866" s="1">
        <f t="shared" si="41"/>
        <v>610462.75000000012</v>
      </c>
      <c r="M866" t="s">
        <v>407</v>
      </c>
      <c r="N866" t="s">
        <v>37</v>
      </c>
      <c r="O866" t="s">
        <v>20</v>
      </c>
      <c r="P866" t="s">
        <v>21</v>
      </c>
      <c r="Q866" t="s">
        <v>22</v>
      </c>
      <c r="R866" t="s">
        <v>23</v>
      </c>
      <c r="S866" t="s">
        <v>24</v>
      </c>
      <c r="T866" s="1"/>
    </row>
    <row r="867" spans="1:20" x14ac:dyDescent="0.25">
      <c r="A867" t="str">
        <f t="shared" si="39"/>
        <v>S1004350063900</v>
      </c>
      <c r="B867" t="s">
        <v>15</v>
      </c>
      <c r="C867" t="s">
        <v>354</v>
      </c>
      <c r="D867" t="s">
        <v>694</v>
      </c>
      <c r="E867" s="1">
        <v>-3047140.3</v>
      </c>
      <c r="F867" s="1">
        <v>399037.95</v>
      </c>
      <c r="G867" s="1">
        <v>-56854.5</v>
      </c>
      <c r="H867" s="1"/>
      <c r="J867" s="1">
        <f t="shared" si="40"/>
        <v>2591247.8499999996</v>
      </c>
      <c r="K867" s="1">
        <f>IFERROR(VLOOKUP(A867,'Ending FY2016'!$A:$E,5,FALSE),"0")+H867</f>
        <v>2648619.7799999993</v>
      </c>
      <c r="L867" s="1">
        <f t="shared" si="41"/>
        <v>2648619.7799999993</v>
      </c>
      <c r="M867" t="s">
        <v>407</v>
      </c>
      <c r="N867" t="s">
        <v>37</v>
      </c>
      <c r="O867" t="s">
        <v>20</v>
      </c>
      <c r="P867" t="s">
        <v>21</v>
      </c>
      <c r="Q867" t="s">
        <v>22</v>
      </c>
      <c r="R867" t="s">
        <v>23</v>
      </c>
      <c r="S867" t="s">
        <v>24</v>
      </c>
      <c r="T867" s="1"/>
    </row>
    <row r="868" spans="1:20" x14ac:dyDescent="0.25">
      <c r="A868" t="str">
        <f t="shared" si="39"/>
        <v>S1004350064000</v>
      </c>
      <c r="B868" t="s">
        <v>15</v>
      </c>
      <c r="C868" t="s">
        <v>354</v>
      </c>
      <c r="D868" t="s">
        <v>695</v>
      </c>
      <c r="E868" s="1">
        <v>0.01</v>
      </c>
      <c r="F868" s="1">
        <v>0</v>
      </c>
      <c r="G868" s="1">
        <v>0</v>
      </c>
      <c r="H868" s="1"/>
      <c r="J868" s="1">
        <f t="shared" si="40"/>
        <v>-0.01</v>
      </c>
      <c r="K868" s="1">
        <f>IFERROR(VLOOKUP(A868,'Ending FY2016'!$A:$E,5,FALSE),"0")+H868</f>
        <v>-8</v>
      </c>
      <c r="L868" s="1">
        <f t="shared" si="41"/>
        <v>-0.01</v>
      </c>
      <c r="M868" t="s">
        <v>407</v>
      </c>
      <c r="N868" t="s">
        <v>148</v>
      </c>
      <c r="O868" t="s">
        <v>20</v>
      </c>
      <c r="P868" t="s">
        <v>41</v>
      </c>
      <c r="Q868" t="s">
        <v>22</v>
      </c>
      <c r="R868" t="s">
        <v>23</v>
      </c>
      <c r="S868" t="s">
        <v>66</v>
      </c>
      <c r="T868" s="1"/>
    </row>
    <row r="869" spans="1:20" x14ac:dyDescent="0.25">
      <c r="A869" t="str">
        <f t="shared" si="39"/>
        <v>S1004350064100</v>
      </c>
      <c r="B869" t="s">
        <v>15</v>
      </c>
      <c r="C869" t="s">
        <v>354</v>
      </c>
      <c r="D869" t="s">
        <v>696</v>
      </c>
      <c r="E869" s="1">
        <v>-0.93</v>
      </c>
      <c r="F869" s="1">
        <v>0</v>
      </c>
      <c r="G869" s="1">
        <v>0</v>
      </c>
      <c r="H869" s="1"/>
      <c r="J869" s="1">
        <f t="shared" si="40"/>
        <v>0.93</v>
      </c>
      <c r="K869" s="1">
        <f>IFERROR(VLOOKUP(A869,'Ending FY2016'!$A:$E,5,FALSE),"0")+H869</f>
        <v>-7</v>
      </c>
      <c r="L869" s="1">
        <f t="shared" si="41"/>
        <v>0.93</v>
      </c>
      <c r="M869" t="s">
        <v>407</v>
      </c>
      <c r="N869" t="s">
        <v>65</v>
      </c>
      <c r="O869" t="s">
        <v>20</v>
      </c>
      <c r="P869" t="s">
        <v>41</v>
      </c>
      <c r="Q869" t="s">
        <v>22</v>
      </c>
      <c r="R869" t="s">
        <v>23</v>
      </c>
      <c r="S869" t="s">
        <v>66</v>
      </c>
      <c r="T869" s="1"/>
    </row>
    <row r="870" spans="1:20" x14ac:dyDescent="0.25">
      <c r="A870" t="str">
        <f t="shared" si="39"/>
        <v>S1004350064200</v>
      </c>
      <c r="B870" t="s">
        <v>15</v>
      </c>
      <c r="C870" t="s">
        <v>354</v>
      </c>
      <c r="D870" t="s">
        <v>697</v>
      </c>
      <c r="E870" s="1">
        <v>3736.75</v>
      </c>
      <c r="F870" s="1">
        <v>53708.36</v>
      </c>
      <c r="G870" s="1">
        <v>0</v>
      </c>
      <c r="H870" s="1"/>
      <c r="J870" s="1">
        <f t="shared" si="40"/>
        <v>-57445.11</v>
      </c>
      <c r="K870" s="1">
        <f>IFERROR(VLOOKUP(A870,'Ending FY2016'!$A:$E,5,FALSE),"0")+H870</f>
        <v>-53388.479999999989</v>
      </c>
      <c r="L870" s="1">
        <f t="shared" si="41"/>
        <v>-53388.479999999989</v>
      </c>
      <c r="M870" t="s">
        <v>407</v>
      </c>
      <c r="N870" t="s">
        <v>148</v>
      </c>
      <c r="O870" t="s">
        <v>20</v>
      </c>
      <c r="P870" t="s">
        <v>41</v>
      </c>
      <c r="Q870" t="s">
        <v>22</v>
      </c>
      <c r="R870" t="s">
        <v>23</v>
      </c>
      <c r="S870" t="s">
        <v>66</v>
      </c>
      <c r="T870" s="1"/>
    </row>
    <row r="871" spans="1:20" x14ac:dyDescent="0.25">
      <c r="A871" t="str">
        <f t="shared" si="39"/>
        <v>S1004350064300</v>
      </c>
      <c r="B871" t="s">
        <v>15</v>
      </c>
      <c r="C871" t="s">
        <v>354</v>
      </c>
      <c r="D871" t="s">
        <v>698</v>
      </c>
      <c r="E871" s="1">
        <v>17187.650000000001</v>
      </c>
      <c r="F871" s="1">
        <v>802872.71000000008</v>
      </c>
      <c r="G871" s="1">
        <v>1800</v>
      </c>
      <c r="H871" s="1"/>
      <c r="J871" s="1">
        <f t="shared" si="40"/>
        <v>-818260.3600000001</v>
      </c>
      <c r="K871" s="1">
        <f>IFERROR(VLOOKUP(A871,'Ending FY2016'!$A:$E,5,FALSE),"0")+H871</f>
        <v>-815029.06999999937</v>
      </c>
      <c r="L871" s="1">
        <f t="shared" si="41"/>
        <v>-815029.06999999937</v>
      </c>
      <c r="M871" t="s">
        <v>407</v>
      </c>
      <c r="N871" t="s">
        <v>148</v>
      </c>
      <c r="O871" t="s">
        <v>20</v>
      </c>
      <c r="P871" t="s">
        <v>41</v>
      </c>
      <c r="Q871" t="s">
        <v>22</v>
      </c>
      <c r="R871" t="s">
        <v>23</v>
      </c>
      <c r="S871" t="s">
        <v>66</v>
      </c>
      <c r="T871" s="1"/>
    </row>
    <row r="872" spans="1:20" x14ac:dyDescent="0.25">
      <c r="A872" t="str">
        <f t="shared" si="39"/>
        <v>S1004350064900</v>
      </c>
      <c r="B872" t="s">
        <v>15</v>
      </c>
      <c r="C872" t="s">
        <v>354</v>
      </c>
      <c r="D872" t="s">
        <v>699</v>
      </c>
      <c r="E872" s="1">
        <v>2.08</v>
      </c>
      <c r="F872" s="1">
        <v>0</v>
      </c>
      <c r="G872" s="1">
        <v>0</v>
      </c>
      <c r="H872" s="1"/>
      <c r="J872" s="1">
        <f t="shared" si="40"/>
        <v>-2.08</v>
      </c>
      <c r="K872" s="1">
        <f>IFERROR(VLOOKUP(A872,'Ending FY2016'!$A:$E,5,FALSE),"0")+H872</f>
        <v>-3</v>
      </c>
      <c r="L872" s="1">
        <f t="shared" si="41"/>
        <v>-2.08</v>
      </c>
      <c r="M872" t="s">
        <v>407</v>
      </c>
      <c r="N872" t="s">
        <v>148</v>
      </c>
      <c r="O872" t="s">
        <v>20</v>
      </c>
      <c r="P872" t="s">
        <v>41</v>
      </c>
      <c r="Q872" t="s">
        <v>22</v>
      </c>
      <c r="R872" t="s">
        <v>23</v>
      </c>
      <c r="S872" t="s">
        <v>66</v>
      </c>
      <c r="T872" s="1"/>
    </row>
    <row r="873" spans="1:20" x14ac:dyDescent="0.25">
      <c r="A873" t="str">
        <f t="shared" si="39"/>
        <v>S1004350065500</v>
      </c>
      <c r="B873" t="s">
        <v>15</v>
      </c>
      <c r="C873" t="s">
        <v>354</v>
      </c>
      <c r="D873" t="s">
        <v>700</v>
      </c>
      <c r="E873" s="1">
        <v>31153.759999999998</v>
      </c>
      <c r="F873" s="1">
        <v>3253156.9899999998</v>
      </c>
      <c r="G873" s="1">
        <v>1350</v>
      </c>
      <c r="H873" s="1"/>
      <c r="J873" s="1">
        <f t="shared" si="40"/>
        <v>-3282960.7499999995</v>
      </c>
      <c r="K873" s="1">
        <f>IFERROR(VLOOKUP(A873,'Ending FY2016'!$A:$E,5,FALSE),"0")+H873</f>
        <v>-3282854.0000000009</v>
      </c>
      <c r="L873" s="1">
        <f t="shared" si="41"/>
        <v>-3282854.0000000009</v>
      </c>
      <c r="M873" t="s">
        <v>407</v>
      </c>
      <c r="N873" t="s">
        <v>148</v>
      </c>
      <c r="O873" t="s">
        <v>20</v>
      </c>
      <c r="P873" t="s">
        <v>41</v>
      </c>
      <c r="Q873" t="s">
        <v>22</v>
      </c>
      <c r="R873" t="s">
        <v>23</v>
      </c>
      <c r="S873" t="s">
        <v>66</v>
      </c>
      <c r="T873" s="1"/>
    </row>
    <row r="874" spans="1:20" x14ac:dyDescent="0.25">
      <c r="A874" t="str">
        <f t="shared" si="39"/>
        <v>S1004350065600</v>
      </c>
      <c r="B874" t="s">
        <v>15</v>
      </c>
      <c r="C874" t="s">
        <v>354</v>
      </c>
      <c r="D874" t="s">
        <v>701</v>
      </c>
      <c r="E874" s="1">
        <v>-48831.73</v>
      </c>
      <c r="F874" s="1">
        <v>0</v>
      </c>
      <c r="G874" s="1">
        <v>0</v>
      </c>
      <c r="H874" s="1"/>
      <c r="J874" s="1">
        <f t="shared" si="40"/>
        <v>48831.73</v>
      </c>
      <c r="K874" s="1">
        <f>IFERROR(VLOOKUP(A874,'Ending FY2016'!$A:$E,5,FALSE),"0")+H874</f>
        <v>-1</v>
      </c>
      <c r="L874" s="1">
        <f t="shared" si="41"/>
        <v>-1</v>
      </c>
      <c r="M874" t="s">
        <v>407</v>
      </c>
      <c r="N874" t="s">
        <v>148</v>
      </c>
      <c r="O874" t="s">
        <v>20</v>
      </c>
      <c r="P874" t="s">
        <v>41</v>
      </c>
      <c r="Q874" t="s">
        <v>22</v>
      </c>
      <c r="R874" t="s">
        <v>23</v>
      </c>
      <c r="S874" t="s">
        <v>66</v>
      </c>
      <c r="T874" s="1"/>
    </row>
    <row r="875" spans="1:20" x14ac:dyDescent="0.25">
      <c r="A875" t="str">
        <f t="shared" si="39"/>
        <v>S1004350065700</v>
      </c>
      <c r="B875" t="s">
        <v>15</v>
      </c>
      <c r="C875" t="s">
        <v>354</v>
      </c>
      <c r="D875" t="s">
        <v>702</v>
      </c>
      <c r="E875" s="1">
        <v>-95956.62</v>
      </c>
      <c r="F875" s="1">
        <v>0</v>
      </c>
      <c r="G875" s="1">
        <v>0</v>
      </c>
      <c r="H875" s="1"/>
      <c r="J875" s="1">
        <f t="shared" si="40"/>
        <v>95956.62</v>
      </c>
      <c r="K875" s="1">
        <f>IFERROR(VLOOKUP(A875,'Ending FY2016'!$A:$E,5,FALSE),"0")+H875</f>
        <v>0</v>
      </c>
      <c r="L875" s="1">
        <f t="shared" si="41"/>
        <v>0</v>
      </c>
      <c r="M875" t="s">
        <v>407</v>
      </c>
      <c r="N875" t="s">
        <v>148</v>
      </c>
      <c r="O875" t="s">
        <v>20</v>
      </c>
      <c r="P875" t="s">
        <v>41</v>
      </c>
      <c r="Q875" t="s">
        <v>22</v>
      </c>
      <c r="R875" t="s">
        <v>23</v>
      </c>
      <c r="S875" t="s">
        <v>66</v>
      </c>
      <c r="T875" s="1"/>
    </row>
    <row r="876" spans="1:20" x14ac:dyDescent="0.25">
      <c r="A876" t="str">
        <f t="shared" si="39"/>
        <v>S1004350066700</v>
      </c>
      <c r="B876" t="s">
        <v>15</v>
      </c>
      <c r="C876" t="s">
        <v>354</v>
      </c>
      <c r="D876" t="s">
        <v>703</v>
      </c>
      <c r="E876" s="1">
        <v>-414.31</v>
      </c>
      <c r="F876" s="1">
        <v>0</v>
      </c>
      <c r="G876" s="1">
        <v>0</v>
      </c>
      <c r="H876" s="1"/>
      <c r="J876" s="1">
        <f t="shared" si="40"/>
        <v>414.31</v>
      </c>
      <c r="K876" s="1">
        <f>IFERROR(VLOOKUP(A876,'Ending FY2016'!$A:$E,5,FALSE),"0")+H876</f>
        <v>407</v>
      </c>
      <c r="L876" s="1">
        <f t="shared" si="41"/>
        <v>414.31</v>
      </c>
      <c r="M876" t="s">
        <v>407</v>
      </c>
      <c r="N876" t="s">
        <v>250</v>
      </c>
      <c r="O876" t="s">
        <v>20</v>
      </c>
      <c r="P876" t="s">
        <v>41</v>
      </c>
      <c r="Q876" t="s">
        <v>22</v>
      </c>
      <c r="R876" t="s">
        <v>23</v>
      </c>
      <c r="S876" t="s">
        <v>23</v>
      </c>
      <c r="T876" s="1"/>
    </row>
    <row r="877" spans="1:20" x14ac:dyDescent="0.25">
      <c r="A877" t="str">
        <f t="shared" si="39"/>
        <v>S1004350068500</v>
      </c>
      <c r="B877" t="s">
        <v>15</v>
      </c>
      <c r="C877" t="s">
        <v>354</v>
      </c>
      <c r="D877" t="s">
        <v>416</v>
      </c>
      <c r="E877" s="1">
        <v>0.19</v>
      </c>
      <c r="F877" s="1">
        <v>41081</v>
      </c>
      <c r="G877" s="1">
        <v>0</v>
      </c>
      <c r="H877" s="1"/>
      <c r="J877" s="1">
        <f t="shared" si="40"/>
        <v>-41081.19</v>
      </c>
      <c r="K877" s="1">
        <f>IFERROR(VLOOKUP(A877,'Ending FY2016'!$A:$E,5,FALSE),"0")+H877</f>
        <v>0</v>
      </c>
      <c r="L877" s="1">
        <f t="shared" si="41"/>
        <v>0</v>
      </c>
      <c r="M877" t="s">
        <v>407</v>
      </c>
      <c r="N877" t="s">
        <v>37</v>
      </c>
      <c r="O877" t="s">
        <v>20</v>
      </c>
      <c r="P877" t="s">
        <v>21</v>
      </c>
      <c r="Q877" t="s">
        <v>22</v>
      </c>
      <c r="R877" t="s">
        <v>23</v>
      </c>
      <c r="S877" t="s">
        <v>24</v>
      </c>
      <c r="T877" s="1"/>
    </row>
    <row r="878" spans="1:20" x14ac:dyDescent="0.25">
      <c r="A878" t="str">
        <f t="shared" si="39"/>
        <v>S1004350069100</v>
      </c>
      <c r="B878" t="s">
        <v>15</v>
      </c>
      <c r="C878" t="s">
        <v>354</v>
      </c>
      <c r="D878" t="s">
        <v>704</v>
      </c>
      <c r="E878" s="1">
        <v>-0.02</v>
      </c>
      <c r="F878" s="1">
        <v>0</v>
      </c>
      <c r="G878" s="1">
        <v>0</v>
      </c>
      <c r="H878" s="1"/>
      <c r="J878" s="1">
        <f t="shared" si="40"/>
        <v>0.02</v>
      </c>
      <c r="K878" s="1">
        <f>IFERROR(VLOOKUP(A878,'Ending FY2016'!$A:$E,5,FALSE),"0")+H878</f>
        <v>-4</v>
      </c>
      <c r="L878" s="1">
        <f t="shared" si="41"/>
        <v>0.02</v>
      </c>
      <c r="M878" t="s">
        <v>407</v>
      </c>
      <c r="N878" t="s">
        <v>232</v>
      </c>
      <c r="O878" t="s">
        <v>20</v>
      </c>
      <c r="P878" t="s">
        <v>41</v>
      </c>
      <c r="Q878" t="s">
        <v>22</v>
      </c>
      <c r="R878" t="s">
        <v>23</v>
      </c>
      <c r="S878" t="s">
        <v>66</v>
      </c>
      <c r="T878" s="1"/>
    </row>
    <row r="879" spans="1:20" x14ac:dyDescent="0.25">
      <c r="A879" t="str">
        <f t="shared" si="39"/>
        <v>S1004350072100</v>
      </c>
      <c r="B879" t="s">
        <v>15</v>
      </c>
      <c r="C879" t="s">
        <v>354</v>
      </c>
      <c r="D879" t="s">
        <v>705</v>
      </c>
      <c r="E879" s="1">
        <v>-80257.289999999994</v>
      </c>
      <c r="F879" s="1">
        <v>0</v>
      </c>
      <c r="G879" s="1">
        <v>0</v>
      </c>
      <c r="H879" s="1"/>
      <c r="J879" s="1">
        <f t="shared" si="40"/>
        <v>80257.289999999994</v>
      </c>
      <c r="K879" s="1">
        <f>IFERROR(VLOOKUP(A879,'Ending FY2016'!$A:$E,5,FALSE),"0")+H879</f>
        <v>80262</v>
      </c>
      <c r="L879" s="1">
        <f t="shared" si="41"/>
        <v>80257.289999999994</v>
      </c>
      <c r="M879" t="s">
        <v>39</v>
      </c>
      <c r="N879" t="s">
        <v>60</v>
      </c>
      <c r="O879" t="s">
        <v>20</v>
      </c>
      <c r="P879" t="s">
        <v>41</v>
      </c>
      <c r="Q879" t="s">
        <v>22</v>
      </c>
      <c r="R879" t="s">
        <v>79</v>
      </c>
      <c r="S879" t="s">
        <v>24</v>
      </c>
      <c r="T879" s="1"/>
    </row>
    <row r="880" spans="1:20" x14ac:dyDescent="0.25">
      <c r="A880" t="str">
        <f t="shared" si="39"/>
        <v>S1004350072600</v>
      </c>
      <c r="B880" t="s">
        <v>15</v>
      </c>
      <c r="C880" t="s">
        <v>354</v>
      </c>
      <c r="D880" t="s">
        <v>706</v>
      </c>
      <c r="E880" s="1">
        <v>-2687438.56</v>
      </c>
      <c r="F880" s="1">
        <v>0</v>
      </c>
      <c r="G880" s="1">
        <v>0</v>
      </c>
      <c r="H880" s="1"/>
      <c r="J880" s="1">
        <f t="shared" si="40"/>
        <v>2687438.56</v>
      </c>
      <c r="K880" s="1">
        <f>IFERROR(VLOOKUP(A880,'Ending FY2016'!$A:$E,5,FALSE),"0")+H880</f>
        <v>2687439</v>
      </c>
      <c r="L880" s="1">
        <f t="shared" si="41"/>
        <v>2687438.56</v>
      </c>
      <c r="M880" t="s">
        <v>39</v>
      </c>
      <c r="N880" t="s">
        <v>48</v>
      </c>
      <c r="O880" t="s">
        <v>20</v>
      </c>
      <c r="P880" t="s">
        <v>41</v>
      </c>
      <c r="Q880" t="s">
        <v>22</v>
      </c>
      <c r="R880" t="s">
        <v>21</v>
      </c>
      <c r="S880" t="s">
        <v>24</v>
      </c>
      <c r="T880" s="1"/>
    </row>
    <row r="881" spans="1:20" x14ac:dyDescent="0.25">
      <c r="A881" t="str">
        <f t="shared" si="39"/>
        <v>S1004350072900</v>
      </c>
      <c r="B881" t="s">
        <v>15</v>
      </c>
      <c r="C881" t="s">
        <v>354</v>
      </c>
      <c r="D881" t="s">
        <v>707</v>
      </c>
      <c r="E881" s="1">
        <v>-1</v>
      </c>
      <c r="F881" s="1">
        <v>0</v>
      </c>
      <c r="G881" s="1">
        <v>0</v>
      </c>
      <c r="H881" s="1"/>
      <c r="J881" s="1">
        <f t="shared" si="40"/>
        <v>1</v>
      </c>
      <c r="K881" s="1">
        <f>IFERROR(VLOOKUP(A881,'Ending FY2016'!$A:$E,5,FALSE),"0")+H881</f>
        <v>8</v>
      </c>
      <c r="L881" s="1">
        <f t="shared" si="41"/>
        <v>1</v>
      </c>
      <c r="M881" t="s">
        <v>39</v>
      </c>
      <c r="N881" t="s">
        <v>708</v>
      </c>
      <c r="O881" t="s">
        <v>20</v>
      </c>
      <c r="P881" t="s">
        <v>21</v>
      </c>
      <c r="Q881" t="s">
        <v>22</v>
      </c>
      <c r="R881" t="s">
        <v>21</v>
      </c>
      <c r="S881" t="s">
        <v>23</v>
      </c>
      <c r="T881" s="1"/>
    </row>
    <row r="882" spans="1:20" x14ac:dyDescent="0.25">
      <c r="A882" t="str">
        <f t="shared" si="39"/>
        <v>S1004350073000</v>
      </c>
      <c r="B882" t="s">
        <v>15</v>
      </c>
      <c r="C882" t="s">
        <v>354</v>
      </c>
      <c r="D882" t="s">
        <v>42</v>
      </c>
      <c r="E882" s="1">
        <v>-13314.22</v>
      </c>
      <c r="F882" s="1">
        <v>0</v>
      </c>
      <c r="G882" s="1">
        <v>0</v>
      </c>
      <c r="H882" s="1"/>
      <c r="J882" s="1">
        <f t="shared" si="40"/>
        <v>13314.22</v>
      </c>
      <c r="K882" s="1">
        <f>IFERROR(VLOOKUP(A882,'Ending FY2016'!$A:$E,5,FALSE),"0")+H882</f>
        <v>13317.12</v>
      </c>
      <c r="L882" s="1">
        <f t="shared" si="41"/>
        <v>13314.22</v>
      </c>
      <c r="M882" t="s">
        <v>39</v>
      </c>
      <c r="N882" t="s">
        <v>19</v>
      </c>
      <c r="O882" t="s">
        <v>20</v>
      </c>
      <c r="P882" t="s">
        <v>41</v>
      </c>
      <c r="Q882" t="s">
        <v>22</v>
      </c>
      <c r="R882" t="s">
        <v>23</v>
      </c>
      <c r="S882" t="s">
        <v>24</v>
      </c>
      <c r="T882" s="1"/>
    </row>
    <row r="883" spans="1:20" x14ac:dyDescent="0.25">
      <c r="A883" t="str">
        <f t="shared" si="39"/>
        <v>S1004350073100</v>
      </c>
      <c r="B883" t="s">
        <v>15</v>
      </c>
      <c r="C883" t="s">
        <v>354</v>
      </c>
      <c r="D883" t="s">
        <v>43</v>
      </c>
      <c r="E883" s="1">
        <v>-56870.49</v>
      </c>
      <c r="F883" s="1">
        <v>0</v>
      </c>
      <c r="G883" s="1">
        <v>0</v>
      </c>
      <c r="H883" s="1"/>
      <c r="J883" s="1">
        <f t="shared" si="40"/>
        <v>56870.49</v>
      </c>
      <c r="K883" s="1">
        <f>IFERROR(VLOOKUP(A883,'Ending FY2016'!$A:$E,5,FALSE),"0")+H883</f>
        <v>56870.489999999991</v>
      </c>
      <c r="L883" s="1">
        <f t="shared" si="41"/>
        <v>56870.49</v>
      </c>
      <c r="M883" t="s">
        <v>39</v>
      </c>
      <c r="N883" t="s">
        <v>163</v>
      </c>
      <c r="O883" t="s">
        <v>20</v>
      </c>
      <c r="P883" t="s">
        <v>21</v>
      </c>
      <c r="Q883" t="s">
        <v>22</v>
      </c>
      <c r="R883" t="s">
        <v>21</v>
      </c>
      <c r="S883" t="s">
        <v>23</v>
      </c>
      <c r="T883" s="1"/>
    </row>
    <row r="884" spans="1:20" x14ac:dyDescent="0.25">
      <c r="A884" t="str">
        <f t="shared" si="39"/>
        <v>S1004350073300</v>
      </c>
      <c r="B884" t="s">
        <v>15</v>
      </c>
      <c r="C884" t="s">
        <v>354</v>
      </c>
      <c r="D884" t="s">
        <v>709</v>
      </c>
      <c r="E884" s="1">
        <v>7555.39</v>
      </c>
      <c r="F884" s="1">
        <v>0</v>
      </c>
      <c r="G884" s="1">
        <v>0</v>
      </c>
      <c r="H884" s="1"/>
      <c r="J884" s="1">
        <f t="shared" si="40"/>
        <v>-7555.39</v>
      </c>
      <c r="K884" s="1">
        <f>IFERROR(VLOOKUP(A884,'Ending FY2016'!$A:$E,5,FALSE),"0")+H884</f>
        <v>-7553.7499999999891</v>
      </c>
      <c r="L884" s="1">
        <f t="shared" si="41"/>
        <v>-7555.39</v>
      </c>
      <c r="M884" t="s">
        <v>39</v>
      </c>
      <c r="N884" t="s">
        <v>58</v>
      </c>
      <c r="O884" t="s">
        <v>20</v>
      </c>
      <c r="P884" t="s">
        <v>41</v>
      </c>
      <c r="Q884" t="s">
        <v>22</v>
      </c>
      <c r="R884" t="s">
        <v>23</v>
      </c>
      <c r="S884" t="s">
        <v>24</v>
      </c>
      <c r="T884" s="1"/>
    </row>
    <row r="885" spans="1:20" x14ac:dyDescent="0.25">
      <c r="A885" t="str">
        <f t="shared" si="39"/>
        <v>S1004350073500</v>
      </c>
      <c r="B885" t="s">
        <v>15</v>
      </c>
      <c r="C885" t="s">
        <v>354</v>
      </c>
      <c r="D885" t="s">
        <v>710</v>
      </c>
      <c r="E885" s="1">
        <v>17689707.280000001</v>
      </c>
      <c r="F885" s="1">
        <v>50</v>
      </c>
      <c r="G885" s="1">
        <v>0</v>
      </c>
      <c r="H885" s="1"/>
      <c r="J885" s="1">
        <f t="shared" si="40"/>
        <v>-17689757.280000001</v>
      </c>
      <c r="K885" s="1">
        <f>IFERROR(VLOOKUP(A885,'Ending FY2016'!$A:$E,5,FALSE),"0")+H885</f>
        <v>-17689760</v>
      </c>
      <c r="L885" s="1">
        <f t="shared" si="41"/>
        <v>-17689757.280000001</v>
      </c>
      <c r="M885" t="s">
        <v>39</v>
      </c>
      <c r="N885" t="s">
        <v>28</v>
      </c>
      <c r="O885" t="s">
        <v>20</v>
      </c>
      <c r="P885" t="s">
        <v>41</v>
      </c>
      <c r="Q885" t="s">
        <v>22</v>
      </c>
      <c r="R885" t="s">
        <v>21</v>
      </c>
      <c r="S885" t="s">
        <v>24</v>
      </c>
      <c r="T885" s="1"/>
    </row>
    <row r="886" spans="1:20" x14ac:dyDescent="0.25">
      <c r="A886" t="str">
        <f t="shared" si="39"/>
        <v>S1004350073600</v>
      </c>
      <c r="B886" t="s">
        <v>15</v>
      </c>
      <c r="C886" t="s">
        <v>354</v>
      </c>
      <c r="D886" t="s">
        <v>88</v>
      </c>
      <c r="E886" s="1">
        <v>-12642</v>
      </c>
      <c r="F886" s="1">
        <v>0</v>
      </c>
      <c r="G886" s="1">
        <v>0</v>
      </c>
      <c r="H886" s="1"/>
      <c r="J886" s="1">
        <f t="shared" si="40"/>
        <v>12642</v>
      </c>
      <c r="K886" s="1">
        <f>IFERROR(VLOOKUP(A886,'Ending FY2016'!$A:$E,5,FALSE),"0")+H886</f>
        <v>12642</v>
      </c>
      <c r="L886" s="1">
        <f t="shared" si="41"/>
        <v>12642</v>
      </c>
      <c r="M886" t="s">
        <v>39</v>
      </c>
      <c r="N886" t="s">
        <v>267</v>
      </c>
      <c r="O886" t="s">
        <v>20</v>
      </c>
      <c r="P886" t="s">
        <v>21</v>
      </c>
      <c r="Q886" t="s">
        <v>22</v>
      </c>
      <c r="R886" t="s">
        <v>23</v>
      </c>
      <c r="S886" t="s">
        <v>24</v>
      </c>
      <c r="T886" s="1"/>
    </row>
    <row r="887" spans="1:20" x14ac:dyDescent="0.25">
      <c r="A887" t="str">
        <f t="shared" si="39"/>
        <v>S1004350073700</v>
      </c>
      <c r="B887" t="s">
        <v>15</v>
      </c>
      <c r="C887" t="s">
        <v>354</v>
      </c>
      <c r="D887" t="s">
        <v>711</v>
      </c>
      <c r="E887" s="1">
        <v>-398.38</v>
      </c>
      <c r="F887" s="1">
        <v>0</v>
      </c>
      <c r="G887" s="1">
        <v>0</v>
      </c>
      <c r="H887" s="1"/>
      <c r="J887" s="1">
        <f t="shared" si="40"/>
        <v>398.38</v>
      </c>
      <c r="K887" s="1">
        <f>IFERROR(VLOOKUP(A887,'Ending FY2016'!$A:$E,5,FALSE),"0")+H887</f>
        <v>399</v>
      </c>
      <c r="L887" s="1">
        <f t="shared" si="41"/>
        <v>398.38</v>
      </c>
      <c r="M887" t="s">
        <v>39</v>
      </c>
      <c r="N887" t="s">
        <v>32</v>
      </c>
      <c r="O887" t="s">
        <v>20</v>
      </c>
      <c r="P887" t="s">
        <v>21</v>
      </c>
      <c r="Q887" t="s">
        <v>22</v>
      </c>
      <c r="R887" t="s">
        <v>23</v>
      </c>
      <c r="S887" t="s">
        <v>24</v>
      </c>
      <c r="T887" s="1"/>
    </row>
    <row r="888" spans="1:20" x14ac:dyDescent="0.25">
      <c r="A888" t="str">
        <f t="shared" si="39"/>
        <v>S1004350074000</v>
      </c>
      <c r="B888" t="s">
        <v>15</v>
      </c>
      <c r="C888" t="s">
        <v>354</v>
      </c>
      <c r="D888" t="s">
        <v>712</v>
      </c>
      <c r="E888" s="1">
        <v>-161257.01</v>
      </c>
      <c r="F888" s="1">
        <v>0</v>
      </c>
      <c r="G888" s="1">
        <v>0</v>
      </c>
      <c r="H888" s="1"/>
      <c r="J888" s="1">
        <f t="shared" si="40"/>
        <v>161257.01</v>
      </c>
      <c r="K888" s="1">
        <f>IFERROR(VLOOKUP(A888,'Ending FY2016'!$A:$E,5,FALSE),"0")+H888</f>
        <v>161258.23000000001</v>
      </c>
      <c r="L888" s="1">
        <f t="shared" si="41"/>
        <v>161257.01</v>
      </c>
      <c r="M888" t="s">
        <v>39</v>
      </c>
      <c r="N888" t="s">
        <v>148</v>
      </c>
      <c r="O888" t="s">
        <v>20</v>
      </c>
      <c r="P888" t="s">
        <v>41</v>
      </c>
      <c r="Q888" t="s">
        <v>22</v>
      </c>
      <c r="R888" t="s">
        <v>23</v>
      </c>
      <c r="S888" t="s">
        <v>66</v>
      </c>
      <c r="T888" s="1"/>
    </row>
    <row r="889" spans="1:20" x14ac:dyDescent="0.25">
      <c r="A889" t="str">
        <f t="shared" si="39"/>
        <v>S1004350074100</v>
      </c>
      <c r="B889" t="s">
        <v>15</v>
      </c>
      <c r="C889" t="s">
        <v>354</v>
      </c>
      <c r="D889" t="s">
        <v>89</v>
      </c>
      <c r="E889" s="1">
        <v>-384504.00699999998</v>
      </c>
      <c r="F889" s="1">
        <v>1717888.91</v>
      </c>
      <c r="G889" s="1">
        <v>0</v>
      </c>
      <c r="H889" s="1"/>
      <c r="J889" s="1">
        <f t="shared" si="40"/>
        <v>-1333384.9029999999</v>
      </c>
      <c r="K889" s="1">
        <f>IFERROR(VLOOKUP(A889,'Ending FY2016'!$A:$E,5,FALSE),"0")+H889</f>
        <v>-1333391.7229999993</v>
      </c>
      <c r="L889" s="1">
        <f t="shared" si="41"/>
        <v>-1333384.9029999999</v>
      </c>
      <c r="M889" t="s">
        <v>39</v>
      </c>
      <c r="N889" t="s">
        <v>620</v>
      </c>
      <c r="O889" t="s">
        <v>20</v>
      </c>
      <c r="P889" t="s">
        <v>41</v>
      </c>
      <c r="Q889" t="s">
        <v>22</v>
      </c>
      <c r="R889" t="s">
        <v>21</v>
      </c>
      <c r="S889" t="s">
        <v>66</v>
      </c>
      <c r="T889" s="1"/>
    </row>
    <row r="890" spans="1:20" x14ac:dyDescent="0.25">
      <c r="A890" t="str">
        <f t="shared" si="39"/>
        <v>S1004350074200</v>
      </c>
      <c r="B890" t="s">
        <v>15</v>
      </c>
      <c r="C890" t="s">
        <v>354</v>
      </c>
      <c r="D890" t="s">
        <v>90</v>
      </c>
      <c r="E890" s="1">
        <v>-40271.22</v>
      </c>
      <c r="F890" s="1">
        <v>0</v>
      </c>
      <c r="G890" s="1">
        <v>0</v>
      </c>
      <c r="H890" s="1"/>
      <c r="J890" s="1">
        <f t="shared" si="40"/>
        <v>40271.22</v>
      </c>
      <c r="K890" s="1">
        <f>IFERROR(VLOOKUP(A890,'Ending FY2016'!$A:$E,5,FALSE),"0")+H890</f>
        <v>40271.620000000003</v>
      </c>
      <c r="L890" s="1">
        <f t="shared" si="41"/>
        <v>40271.22</v>
      </c>
      <c r="M890" t="s">
        <v>39</v>
      </c>
      <c r="N890" t="s">
        <v>65</v>
      </c>
      <c r="O890" t="s">
        <v>20</v>
      </c>
      <c r="P890" t="s">
        <v>41</v>
      </c>
      <c r="Q890" t="s">
        <v>22</v>
      </c>
      <c r="R890" t="s">
        <v>23</v>
      </c>
      <c r="S890" t="s">
        <v>66</v>
      </c>
      <c r="T890" s="1"/>
    </row>
    <row r="891" spans="1:20" x14ac:dyDescent="0.25">
      <c r="A891" t="str">
        <f t="shared" si="39"/>
        <v>S1004350074900</v>
      </c>
      <c r="B891" t="s">
        <v>15</v>
      </c>
      <c r="C891" t="s">
        <v>354</v>
      </c>
      <c r="D891" t="s">
        <v>713</v>
      </c>
      <c r="E891" s="1">
        <v>3094697.76</v>
      </c>
      <c r="F891" s="1">
        <v>-29047.960000000003</v>
      </c>
      <c r="G891" s="1">
        <v>0</v>
      </c>
      <c r="H891" s="1"/>
      <c r="J891" s="1">
        <f t="shared" si="40"/>
        <v>-3065649.8</v>
      </c>
      <c r="K891" s="1">
        <f>IFERROR(VLOOKUP(A891,'Ending FY2016'!$A:$E,5,FALSE),"0")+H891</f>
        <v>-3065647.8000000003</v>
      </c>
      <c r="L891" s="1">
        <f t="shared" si="41"/>
        <v>-3065649.8</v>
      </c>
      <c r="M891" t="s">
        <v>39</v>
      </c>
      <c r="N891" t="s">
        <v>714</v>
      </c>
      <c r="O891" t="s">
        <v>20</v>
      </c>
      <c r="P891" t="s">
        <v>41</v>
      </c>
      <c r="Q891" t="s">
        <v>22</v>
      </c>
      <c r="R891" t="s">
        <v>79</v>
      </c>
      <c r="S891" t="s">
        <v>66</v>
      </c>
      <c r="T891" s="1"/>
    </row>
    <row r="892" spans="1:20" x14ac:dyDescent="0.25">
      <c r="A892" t="str">
        <f t="shared" si="39"/>
        <v>S1004350075800</v>
      </c>
      <c r="B892" t="s">
        <v>15</v>
      </c>
      <c r="C892" t="s">
        <v>354</v>
      </c>
      <c r="D892" t="s">
        <v>715</v>
      </c>
      <c r="E892" s="1">
        <v>705634.81</v>
      </c>
      <c r="F892" s="1">
        <v>-327806.98</v>
      </c>
      <c r="G892" s="1">
        <v>-803107</v>
      </c>
      <c r="H892" s="1"/>
      <c r="J892" s="1">
        <f t="shared" si="40"/>
        <v>-1180934.83</v>
      </c>
      <c r="K892" s="1">
        <f>IFERROR(VLOOKUP(A892,'Ending FY2016'!$A:$E,5,FALSE),"0")+H892</f>
        <v>-1180938.8299999984</v>
      </c>
      <c r="L892" s="1">
        <f t="shared" si="41"/>
        <v>-1180934.83</v>
      </c>
      <c r="M892" t="s">
        <v>39</v>
      </c>
      <c r="N892" t="s">
        <v>622</v>
      </c>
      <c r="O892" t="s">
        <v>20</v>
      </c>
      <c r="P892" t="s">
        <v>41</v>
      </c>
      <c r="Q892" t="s">
        <v>22</v>
      </c>
      <c r="R892" t="s">
        <v>21</v>
      </c>
      <c r="S892" t="s">
        <v>66</v>
      </c>
      <c r="T892" s="1"/>
    </row>
    <row r="893" spans="1:20" x14ac:dyDescent="0.25">
      <c r="A893" t="str">
        <f t="shared" si="39"/>
        <v>S1004350075900</v>
      </c>
      <c r="B893" t="s">
        <v>15</v>
      </c>
      <c r="C893" t="s">
        <v>354</v>
      </c>
      <c r="D893" t="s">
        <v>716</v>
      </c>
      <c r="E893" s="1">
        <v>-3130.56</v>
      </c>
      <c r="F893" s="1">
        <v>0</v>
      </c>
      <c r="G893" s="1">
        <v>0</v>
      </c>
      <c r="H893" s="1"/>
      <c r="J893" s="1">
        <f t="shared" si="40"/>
        <v>3130.56</v>
      </c>
      <c r="K893" s="1">
        <f>IFERROR(VLOOKUP(A893,'Ending FY2016'!$A:$E,5,FALSE),"0")+H893</f>
        <v>3131.39</v>
      </c>
      <c r="L893" s="1">
        <f t="shared" si="41"/>
        <v>3130.56</v>
      </c>
      <c r="M893" t="s">
        <v>39</v>
      </c>
      <c r="N893" t="s">
        <v>148</v>
      </c>
      <c r="O893" t="s">
        <v>20</v>
      </c>
      <c r="P893" t="s">
        <v>41</v>
      </c>
      <c r="Q893" t="s">
        <v>22</v>
      </c>
      <c r="R893" t="s">
        <v>23</v>
      </c>
      <c r="S893" t="s">
        <v>66</v>
      </c>
      <c r="T893" s="1"/>
    </row>
    <row r="894" spans="1:20" x14ac:dyDescent="0.25">
      <c r="A894" t="str">
        <f t="shared" si="39"/>
        <v>S1004350076700</v>
      </c>
      <c r="B894" t="s">
        <v>15</v>
      </c>
      <c r="C894" t="s">
        <v>354</v>
      </c>
      <c r="D894" t="s">
        <v>717</v>
      </c>
      <c r="E894" s="1">
        <v>-401202.79</v>
      </c>
      <c r="F894" s="1">
        <v>246942.62</v>
      </c>
      <c r="G894" s="1">
        <v>0</v>
      </c>
      <c r="H894" s="1"/>
      <c r="J894" s="1">
        <f t="shared" si="40"/>
        <v>154260.16999999998</v>
      </c>
      <c r="K894" s="1">
        <f>IFERROR(VLOOKUP(A894,'Ending FY2016'!$A:$E,5,FALSE),"0")+H894</f>
        <v>154257.98000000004</v>
      </c>
      <c r="L894" s="1">
        <f t="shared" si="41"/>
        <v>154260.16999999998</v>
      </c>
      <c r="M894" t="s">
        <v>39</v>
      </c>
      <c r="N894" t="s">
        <v>250</v>
      </c>
      <c r="O894" t="s">
        <v>20</v>
      </c>
      <c r="P894" t="s">
        <v>41</v>
      </c>
      <c r="Q894" t="s">
        <v>22</v>
      </c>
      <c r="R894" t="s">
        <v>23</v>
      </c>
      <c r="S894" t="s">
        <v>23</v>
      </c>
      <c r="T894" s="1"/>
    </row>
    <row r="895" spans="1:20" x14ac:dyDescent="0.25">
      <c r="A895" t="str">
        <f t="shared" si="39"/>
        <v>S1004350076900</v>
      </c>
      <c r="B895" t="s">
        <v>15</v>
      </c>
      <c r="C895" t="s">
        <v>354</v>
      </c>
      <c r="D895" t="s">
        <v>718</v>
      </c>
      <c r="E895" s="1">
        <v>-8446856.6999999993</v>
      </c>
      <c r="F895" s="1">
        <v>0</v>
      </c>
      <c r="G895" s="1">
        <v>0</v>
      </c>
      <c r="H895" s="1"/>
      <c r="J895" s="1">
        <f t="shared" si="40"/>
        <v>8446856.6999999993</v>
      </c>
      <c r="K895" s="1">
        <f>IFERROR(VLOOKUP(A895,'Ending FY2016'!$A:$E,5,FALSE),"0")+H895</f>
        <v>8446857.6999999993</v>
      </c>
      <c r="L895" s="1">
        <f t="shared" si="41"/>
        <v>8446856.6999999993</v>
      </c>
      <c r="M895" t="s">
        <v>39</v>
      </c>
      <c r="N895" t="s">
        <v>610</v>
      </c>
      <c r="O895" t="s">
        <v>20</v>
      </c>
      <c r="P895" t="s">
        <v>41</v>
      </c>
      <c r="Q895" t="s">
        <v>22</v>
      </c>
      <c r="R895" t="s">
        <v>79</v>
      </c>
      <c r="S895" t="s">
        <v>23</v>
      </c>
      <c r="T895" s="1"/>
    </row>
    <row r="896" spans="1:20" x14ac:dyDescent="0.25">
      <c r="A896" t="str">
        <f t="shared" si="39"/>
        <v>S1004350078400</v>
      </c>
      <c r="B896" t="s">
        <v>15</v>
      </c>
      <c r="C896" t="s">
        <v>354</v>
      </c>
      <c r="D896" t="s">
        <v>719</v>
      </c>
      <c r="E896" s="1">
        <v>0.01</v>
      </c>
      <c r="F896" s="1">
        <v>0</v>
      </c>
      <c r="G896" s="1">
        <v>0</v>
      </c>
      <c r="H896" s="1"/>
      <c r="J896" s="1">
        <f t="shared" si="40"/>
        <v>-0.01</v>
      </c>
      <c r="K896" s="1">
        <f>IFERROR(VLOOKUP(A896,'Ending FY2016'!$A:$E,5,FALSE),"0")+H896</f>
        <v>-0.16</v>
      </c>
      <c r="L896" s="1">
        <f t="shared" si="41"/>
        <v>-0.01</v>
      </c>
      <c r="M896" t="s">
        <v>39</v>
      </c>
      <c r="N896" t="s">
        <v>232</v>
      </c>
      <c r="O896" t="s">
        <v>20</v>
      </c>
      <c r="P896" t="s">
        <v>41</v>
      </c>
      <c r="Q896" t="s">
        <v>22</v>
      </c>
      <c r="R896" t="s">
        <v>23</v>
      </c>
      <c r="S896" t="s">
        <v>66</v>
      </c>
      <c r="T896" s="1"/>
    </row>
    <row r="897" spans="1:20" x14ac:dyDescent="0.25">
      <c r="A897" t="str">
        <f t="shared" si="39"/>
        <v>S1004350079100</v>
      </c>
      <c r="B897" t="s">
        <v>15</v>
      </c>
      <c r="C897" t="s">
        <v>354</v>
      </c>
      <c r="D897" t="s">
        <v>720</v>
      </c>
      <c r="E897" s="1">
        <v>0</v>
      </c>
      <c r="F897" s="1">
        <v>0</v>
      </c>
      <c r="G897" s="1">
        <v>0</v>
      </c>
      <c r="H897" s="1"/>
      <c r="J897" s="1">
        <f t="shared" si="40"/>
        <v>0</v>
      </c>
      <c r="K897" s="1">
        <f>IFERROR(VLOOKUP(A897,'Ending FY2016'!$A:$E,5,FALSE),"0")+H897</f>
        <v>3</v>
      </c>
      <c r="L897" s="1">
        <f t="shared" si="41"/>
        <v>0</v>
      </c>
      <c r="M897" t="s">
        <v>39</v>
      </c>
      <c r="N897" t="s">
        <v>625</v>
      </c>
      <c r="O897" t="s">
        <v>20</v>
      </c>
      <c r="P897" t="s">
        <v>41</v>
      </c>
      <c r="Q897" t="s">
        <v>22</v>
      </c>
      <c r="R897" t="s">
        <v>21</v>
      </c>
      <c r="S897" t="s">
        <v>66</v>
      </c>
      <c r="T897" s="1"/>
    </row>
    <row r="898" spans="1:20" x14ac:dyDescent="0.25">
      <c r="A898" t="str">
        <f t="shared" si="39"/>
        <v>S1004350079200</v>
      </c>
      <c r="B898" t="s">
        <v>15</v>
      </c>
      <c r="C898" t="s">
        <v>354</v>
      </c>
      <c r="D898" t="s">
        <v>721</v>
      </c>
      <c r="E898" s="1">
        <v>-2788621.93</v>
      </c>
      <c r="F898" s="1">
        <v>7112369</v>
      </c>
      <c r="G898" s="1">
        <v>5596012</v>
      </c>
      <c r="H898" s="1"/>
      <c r="J898" s="1">
        <f t="shared" si="40"/>
        <v>1272264.9299999997</v>
      </c>
      <c r="K898" s="1">
        <f>IFERROR(VLOOKUP(A898,'Ending FY2016'!$A:$E,5,FALSE),"0")+H898</f>
        <v>1272270.0199999996</v>
      </c>
      <c r="L898" s="1">
        <f t="shared" si="41"/>
        <v>1272264.9299999997</v>
      </c>
      <c r="M898" t="s">
        <v>39</v>
      </c>
      <c r="N898" t="s">
        <v>243</v>
      </c>
      <c r="O898" t="s">
        <v>20</v>
      </c>
      <c r="P898" t="s">
        <v>41</v>
      </c>
      <c r="Q898" t="s">
        <v>22</v>
      </c>
      <c r="R898" t="s">
        <v>79</v>
      </c>
      <c r="S898" t="s">
        <v>66</v>
      </c>
      <c r="T898" s="1"/>
    </row>
    <row r="899" spans="1:20" x14ac:dyDescent="0.25">
      <c r="A899" t="str">
        <f t="shared" si="39"/>
        <v>S1004350079400</v>
      </c>
      <c r="B899" t="s">
        <v>15</v>
      </c>
      <c r="C899" t="s">
        <v>354</v>
      </c>
      <c r="D899" t="s">
        <v>722</v>
      </c>
      <c r="E899" s="1">
        <v>-1047391.9</v>
      </c>
      <c r="F899" s="1">
        <v>3860800</v>
      </c>
      <c r="G899" s="1">
        <v>3860800</v>
      </c>
      <c r="H899" s="1"/>
      <c r="J899" s="1">
        <f t="shared" si="40"/>
        <v>1047391.8999999999</v>
      </c>
      <c r="K899" s="1">
        <f>IFERROR(VLOOKUP(A899,'Ending FY2016'!$A:$E,5,FALSE),"0")+H899</f>
        <v>1047394.2200000007</v>
      </c>
      <c r="L899" s="1">
        <f t="shared" si="41"/>
        <v>1047391.8999999999</v>
      </c>
      <c r="M899" t="s">
        <v>39</v>
      </c>
      <c r="N899" t="s">
        <v>243</v>
      </c>
      <c r="O899" t="s">
        <v>20</v>
      </c>
      <c r="P899" t="s">
        <v>41</v>
      </c>
      <c r="Q899" t="s">
        <v>22</v>
      </c>
      <c r="R899" t="s">
        <v>79</v>
      </c>
      <c r="S899" t="s">
        <v>66</v>
      </c>
      <c r="T899" s="1"/>
    </row>
    <row r="900" spans="1:20" x14ac:dyDescent="0.25">
      <c r="A900" t="str">
        <f t="shared" ref="A900:A963" si="42">B900&amp;C900&amp;D900</f>
        <v>S1004350079600</v>
      </c>
      <c r="B900" t="s">
        <v>15</v>
      </c>
      <c r="C900" t="s">
        <v>354</v>
      </c>
      <c r="D900" t="s">
        <v>723</v>
      </c>
      <c r="E900" s="1">
        <v>0</v>
      </c>
      <c r="F900" s="1">
        <v>0</v>
      </c>
      <c r="G900" s="1">
        <v>0</v>
      </c>
      <c r="H900" s="1"/>
      <c r="J900" s="1">
        <f t="shared" ref="J900:J963" si="43">-E900-F900+G900+H900</f>
        <v>0</v>
      </c>
      <c r="K900" s="1">
        <f>IFERROR(VLOOKUP(A900,'Ending FY2016'!$A:$E,5,FALSE),"0")+H900</f>
        <v>2</v>
      </c>
      <c r="L900" s="1">
        <f t="shared" ref="L900:L963" si="44">IF(J900-K900&lt;-10,K900+I900,IF(J900-K900&gt;10,K900+I900,J900+I900))</f>
        <v>0</v>
      </c>
      <c r="M900" t="s">
        <v>39</v>
      </c>
      <c r="N900" t="s">
        <v>625</v>
      </c>
      <c r="O900" t="s">
        <v>20</v>
      </c>
      <c r="P900" t="s">
        <v>41</v>
      </c>
      <c r="Q900" t="s">
        <v>22</v>
      </c>
      <c r="R900" t="s">
        <v>21</v>
      </c>
      <c r="S900" t="s">
        <v>66</v>
      </c>
      <c r="T900" s="1"/>
    </row>
    <row r="901" spans="1:20" x14ac:dyDescent="0.25">
      <c r="A901" t="str">
        <f t="shared" si="42"/>
        <v>S1004350079700</v>
      </c>
      <c r="B901" t="s">
        <v>15</v>
      </c>
      <c r="C901" t="s">
        <v>354</v>
      </c>
      <c r="D901" t="s">
        <v>724</v>
      </c>
      <c r="E901" s="1">
        <v>26021.23</v>
      </c>
      <c r="F901" s="1">
        <v>0</v>
      </c>
      <c r="G901" s="1">
        <v>0</v>
      </c>
      <c r="H901" s="1"/>
      <c r="J901" s="1">
        <f t="shared" si="43"/>
        <v>-26021.23</v>
      </c>
      <c r="K901" s="1">
        <f>IFERROR(VLOOKUP(A901,'Ending FY2016'!$A:$E,5,FALSE),"0")+H901</f>
        <v>-26016.23</v>
      </c>
      <c r="L901" s="1">
        <f t="shared" si="44"/>
        <v>-26021.23</v>
      </c>
      <c r="M901" t="s">
        <v>39</v>
      </c>
      <c r="N901" t="s">
        <v>625</v>
      </c>
      <c r="O901" t="s">
        <v>20</v>
      </c>
      <c r="P901" t="s">
        <v>41</v>
      </c>
      <c r="Q901" t="s">
        <v>22</v>
      </c>
      <c r="R901" t="s">
        <v>21</v>
      </c>
      <c r="S901" t="s">
        <v>66</v>
      </c>
      <c r="T901" s="1"/>
    </row>
    <row r="902" spans="1:20" x14ac:dyDescent="0.25">
      <c r="A902" t="str">
        <f t="shared" si="42"/>
        <v>S1004350082000</v>
      </c>
      <c r="B902" t="s">
        <v>15</v>
      </c>
      <c r="C902" t="s">
        <v>354</v>
      </c>
      <c r="D902" t="s">
        <v>91</v>
      </c>
      <c r="E902" s="1">
        <v>276976.07</v>
      </c>
      <c r="F902" s="1">
        <v>0</v>
      </c>
      <c r="G902" s="1">
        <v>1304.18</v>
      </c>
      <c r="H902" s="1"/>
      <c r="J902" s="1">
        <f t="shared" si="43"/>
        <v>-275671.89</v>
      </c>
      <c r="K902" s="1">
        <f>IFERROR(VLOOKUP(A902,'Ending FY2016'!$A:$E,5,FALSE),"0")+H902</f>
        <v>-275678.90999999997</v>
      </c>
      <c r="L902" s="1">
        <f t="shared" si="44"/>
        <v>-275671.89</v>
      </c>
      <c r="M902" t="s">
        <v>46</v>
      </c>
      <c r="N902" t="s">
        <v>85</v>
      </c>
      <c r="O902" t="s">
        <v>20</v>
      </c>
      <c r="P902" t="s">
        <v>21</v>
      </c>
      <c r="Q902" t="s">
        <v>22</v>
      </c>
      <c r="R902" t="s">
        <v>23</v>
      </c>
      <c r="S902" t="s">
        <v>23</v>
      </c>
      <c r="T902" s="1"/>
    </row>
    <row r="903" spans="1:20" x14ac:dyDescent="0.25">
      <c r="A903" t="str">
        <f t="shared" si="42"/>
        <v>S1004350082100</v>
      </c>
      <c r="B903" t="s">
        <v>15</v>
      </c>
      <c r="C903" t="s">
        <v>354</v>
      </c>
      <c r="D903" t="s">
        <v>92</v>
      </c>
      <c r="E903" s="1">
        <v>112953.04</v>
      </c>
      <c r="F903" s="1">
        <v>79265.37</v>
      </c>
      <c r="G903" s="1">
        <v>48512.14</v>
      </c>
      <c r="H903" s="1"/>
      <c r="J903" s="1">
        <f t="shared" si="43"/>
        <v>-143706.26999999996</v>
      </c>
      <c r="K903" s="1">
        <f>IFERROR(VLOOKUP(A903,'Ending FY2016'!$A:$E,5,FALSE),"0")+H903</f>
        <v>-306421.15000000014</v>
      </c>
      <c r="L903" s="1">
        <f t="shared" si="44"/>
        <v>-306421.15000000014</v>
      </c>
      <c r="M903" t="s">
        <v>46</v>
      </c>
      <c r="N903" t="s">
        <v>85</v>
      </c>
      <c r="O903" t="s">
        <v>20</v>
      </c>
      <c r="P903" t="s">
        <v>21</v>
      </c>
      <c r="Q903" t="s">
        <v>22</v>
      </c>
      <c r="R903" t="s">
        <v>23</v>
      </c>
      <c r="S903" t="s">
        <v>23</v>
      </c>
      <c r="T903" s="1"/>
    </row>
    <row r="904" spans="1:20" x14ac:dyDescent="0.25">
      <c r="A904" t="str">
        <f t="shared" si="42"/>
        <v>S1004350082200</v>
      </c>
      <c r="B904" t="s">
        <v>15</v>
      </c>
      <c r="C904" t="s">
        <v>354</v>
      </c>
      <c r="D904" t="s">
        <v>725</v>
      </c>
      <c r="E904" s="1">
        <v>337090.15</v>
      </c>
      <c r="F904" s="1">
        <v>0</v>
      </c>
      <c r="G904" s="1">
        <v>0</v>
      </c>
      <c r="H904" s="1"/>
      <c r="J904" s="1">
        <f t="shared" si="43"/>
        <v>-337090.15</v>
      </c>
      <c r="K904" s="1">
        <f>IFERROR(VLOOKUP(A904,'Ending FY2016'!$A:$E,5,FALSE),"0")+H904</f>
        <v>-337094.49000000022</v>
      </c>
      <c r="L904" s="1">
        <f t="shared" si="44"/>
        <v>-337090.15</v>
      </c>
      <c r="M904" t="s">
        <v>46</v>
      </c>
      <c r="N904" t="s">
        <v>85</v>
      </c>
      <c r="O904" t="s">
        <v>20</v>
      </c>
      <c r="P904" t="s">
        <v>21</v>
      </c>
      <c r="Q904" t="s">
        <v>22</v>
      </c>
      <c r="R904" t="s">
        <v>23</v>
      </c>
      <c r="S904" t="s">
        <v>23</v>
      </c>
      <c r="T904" s="1"/>
    </row>
    <row r="905" spans="1:20" x14ac:dyDescent="0.25">
      <c r="A905" t="str">
        <f t="shared" si="42"/>
        <v>S1004350082300</v>
      </c>
      <c r="B905" t="s">
        <v>15</v>
      </c>
      <c r="C905" t="s">
        <v>354</v>
      </c>
      <c r="D905" t="s">
        <v>726</v>
      </c>
      <c r="E905" s="1">
        <v>0.02</v>
      </c>
      <c r="F905" s="1">
        <v>0</v>
      </c>
      <c r="G905" s="1">
        <v>0</v>
      </c>
      <c r="H905" s="1"/>
      <c r="J905" s="1">
        <f t="shared" si="43"/>
        <v>-0.02</v>
      </c>
      <c r="K905" s="1">
        <f>IFERROR(VLOOKUP(A905,'Ending FY2016'!$A:$E,5,FALSE),"0")+H905</f>
        <v>1</v>
      </c>
      <c r="L905" s="1">
        <f t="shared" si="44"/>
        <v>-0.02</v>
      </c>
      <c r="M905" t="s">
        <v>46</v>
      </c>
      <c r="N905" t="s">
        <v>85</v>
      </c>
      <c r="O905" t="s">
        <v>20</v>
      </c>
      <c r="P905" t="s">
        <v>21</v>
      </c>
      <c r="Q905" t="s">
        <v>22</v>
      </c>
      <c r="R905" t="s">
        <v>23</v>
      </c>
      <c r="S905" t="s">
        <v>23</v>
      </c>
      <c r="T905" s="1"/>
    </row>
    <row r="906" spans="1:20" x14ac:dyDescent="0.25">
      <c r="A906" t="str">
        <f t="shared" si="42"/>
        <v>S1004350082400</v>
      </c>
      <c r="B906" t="s">
        <v>15</v>
      </c>
      <c r="C906" t="s">
        <v>354</v>
      </c>
      <c r="D906" t="s">
        <v>45</v>
      </c>
      <c r="E906" s="1">
        <v>-0.35</v>
      </c>
      <c r="F906" s="1">
        <v>0</v>
      </c>
      <c r="G906" s="1">
        <v>0</v>
      </c>
      <c r="H906" s="1"/>
      <c r="J906" s="1">
        <f t="shared" si="43"/>
        <v>0.35</v>
      </c>
      <c r="K906" s="1">
        <f>IFERROR(VLOOKUP(A906,'Ending FY2016'!$A:$E,5,FALSE),"0")+H906</f>
        <v>0</v>
      </c>
      <c r="L906" s="1">
        <f t="shared" si="44"/>
        <v>0.35</v>
      </c>
      <c r="M906" t="s">
        <v>46</v>
      </c>
      <c r="N906" t="s">
        <v>85</v>
      </c>
      <c r="O906" t="s">
        <v>20</v>
      </c>
      <c r="P906" t="s">
        <v>21</v>
      </c>
      <c r="Q906" t="s">
        <v>22</v>
      </c>
      <c r="R906" t="s">
        <v>23</v>
      </c>
      <c r="S906" t="s">
        <v>23</v>
      </c>
      <c r="T906" s="1"/>
    </row>
    <row r="907" spans="1:20" x14ac:dyDescent="0.25">
      <c r="A907" t="str">
        <f t="shared" si="42"/>
        <v>S1004350082500</v>
      </c>
      <c r="B907" t="s">
        <v>15</v>
      </c>
      <c r="C907" t="s">
        <v>354</v>
      </c>
      <c r="D907" t="s">
        <v>727</v>
      </c>
      <c r="E907" s="1">
        <v>-0.4</v>
      </c>
      <c r="F907" s="1">
        <v>0</v>
      </c>
      <c r="G907" s="1">
        <v>0</v>
      </c>
      <c r="H907" s="1"/>
      <c r="J907" s="1">
        <f t="shared" si="43"/>
        <v>0.4</v>
      </c>
      <c r="K907" s="1">
        <f>IFERROR(VLOOKUP(A907,'Ending FY2016'!$A:$E,5,FALSE),"0")+H907</f>
        <v>-1</v>
      </c>
      <c r="L907" s="1">
        <f t="shared" si="44"/>
        <v>0.4</v>
      </c>
      <c r="M907" t="s">
        <v>46</v>
      </c>
      <c r="N907" t="s">
        <v>85</v>
      </c>
      <c r="O907" t="s">
        <v>20</v>
      </c>
      <c r="P907" t="s">
        <v>21</v>
      </c>
      <c r="Q907" t="s">
        <v>22</v>
      </c>
      <c r="R907" t="s">
        <v>23</v>
      </c>
      <c r="S907" t="s">
        <v>23</v>
      </c>
      <c r="T907" s="1"/>
    </row>
    <row r="908" spans="1:20" x14ac:dyDescent="0.25">
      <c r="A908" t="str">
        <f t="shared" si="42"/>
        <v>S1004350082700</v>
      </c>
      <c r="B908" t="s">
        <v>15</v>
      </c>
      <c r="C908" t="s">
        <v>354</v>
      </c>
      <c r="D908" t="s">
        <v>728</v>
      </c>
      <c r="E908" s="1">
        <v>154578.42000000001</v>
      </c>
      <c r="F908" s="1">
        <v>0</v>
      </c>
      <c r="G908" s="1">
        <v>0</v>
      </c>
      <c r="H908" s="1"/>
      <c r="J908" s="1">
        <f t="shared" si="43"/>
        <v>-154578.42000000001</v>
      </c>
      <c r="K908" s="1">
        <f>IFERROR(VLOOKUP(A908,'Ending FY2016'!$A:$E,5,FALSE),"0")+H908</f>
        <v>-154589.71999999994</v>
      </c>
      <c r="L908" s="1">
        <f t="shared" si="44"/>
        <v>-154589.71999999994</v>
      </c>
      <c r="M908" t="s">
        <v>46</v>
      </c>
      <c r="N908" t="s">
        <v>85</v>
      </c>
      <c r="O908" t="s">
        <v>20</v>
      </c>
      <c r="P908" t="s">
        <v>21</v>
      </c>
      <c r="Q908" t="s">
        <v>22</v>
      </c>
      <c r="R908" t="s">
        <v>23</v>
      </c>
      <c r="S908" t="s">
        <v>23</v>
      </c>
      <c r="T908" s="1"/>
    </row>
    <row r="909" spans="1:20" x14ac:dyDescent="0.25">
      <c r="A909" t="str">
        <f t="shared" si="42"/>
        <v>S1004350082900</v>
      </c>
      <c r="B909" t="s">
        <v>15</v>
      </c>
      <c r="C909" t="s">
        <v>354</v>
      </c>
      <c r="D909" t="s">
        <v>426</v>
      </c>
      <c r="E909" s="1">
        <v>24151.81</v>
      </c>
      <c r="F909" s="1">
        <v>0</v>
      </c>
      <c r="G909" s="1">
        <v>0</v>
      </c>
      <c r="H909" s="1"/>
      <c r="J909" s="1">
        <f t="shared" si="43"/>
        <v>-24151.81</v>
      </c>
      <c r="K909" s="1">
        <f>IFERROR(VLOOKUP(A909,'Ending FY2016'!$A:$E,5,FALSE),"0")+H909</f>
        <v>-24157.910000000003</v>
      </c>
      <c r="L909" s="1">
        <f t="shared" si="44"/>
        <v>-24151.81</v>
      </c>
      <c r="M909" t="s">
        <v>46</v>
      </c>
      <c r="N909" t="s">
        <v>85</v>
      </c>
      <c r="O909" t="s">
        <v>20</v>
      </c>
      <c r="P909" t="s">
        <v>21</v>
      </c>
      <c r="Q909" t="s">
        <v>22</v>
      </c>
      <c r="R909" t="s">
        <v>23</v>
      </c>
      <c r="S909" t="s">
        <v>23</v>
      </c>
      <c r="T909" s="1"/>
    </row>
    <row r="910" spans="1:20" x14ac:dyDescent="0.25">
      <c r="A910" t="str">
        <f t="shared" si="42"/>
        <v>S1004350083200</v>
      </c>
      <c r="B910" t="s">
        <v>15</v>
      </c>
      <c r="C910" t="s">
        <v>354</v>
      </c>
      <c r="D910" t="s">
        <v>47</v>
      </c>
      <c r="E910" s="1">
        <v>3593303.48</v>
      </c>
      <c r="F910" s="1">
        <v>799.1</v>
      </c>
      <c r="G910" s="1">
        <v>799.1</v>
      </c>
      <c r="H910" s="1"/>
      <c r="J910" s="1">
        <f t="shared" si="43"/>
        <v>-3593303.48</v>
      </c>
      <c r="K910" s="1">
        <f>IFERROR(VLOOKUP(A910,'Ending FY2016'!$A:$E,5,FALSE),"0")+H910</f>
        <v>-3593297.19</v>
      </c>
      <c r="L910" s="1">
        <f t="shared" si="44"/>
        <v>-3593303.48</v>
      </c>
      <c r="M910" t="s">
        <v>46</v>
      </c>
      <c r="N910" t="s">
        <v>85</v>
      </c>
      <c r="O910" t="s">
        <v>20</v>
      </c>
      <c r="P910" t="s">
        <v>21</v>
      </c>
      <c r="Q910" t="s">
        <v>22</v>
      </c>
      <c r="R910" t="s">
        <v>23</v>
      </c>
      <c r="S910" t="s">
        <v>23</v>
      </c>
      <c r="T910" s="1"/>
    </row>
    <row r="911" spans="1:20" x14ac:dyDescent="0.25">
      <c r="A911" t="str">
        <f t="shared" si="42"/>
        <v>S1004350083300</v>
      </c>
      <c r="B911" t="s">
        <v>15</v>
      </c>
      <c r="C911" t="s">
        <v>354</v>
      </c>
      <c r="D911" t="s">
        <v>96</v>
      </c>
      <c r="E911" s="1">
        <v>-51126.75</v>
      </c>
      <c r="F911" s="1">
        <v>95.14</v>
      </c>
      <c r="G911" s="1">
        <v>0</v>
      </c>
      <c r="H911" s="1"/>
      <c r="J911" s="1">
        <f t="shared" si="43"/>
        <v>51031.61</v>
      </c>
      <c r="K911" s="1">
        <f>IFERROR(VLOOKUP(A911,'Ending FY2016'!$A:$E,5,FALSE),"0")+H911</f>
        <v>51035.15</v>
      </c>
      <c r="L911" s="1">
        <f t="shared" si="44"/>
        <v>51031.61</v>
      </c>
      <c r="M911" t="s">
        <v>46</v>
      </c>
      <c r="N911" t="s">
        <v>58</v>
      </c>
      <c r="O911" t="s">
        <v>20</v>
      </c>
      <c r="P911" t="s">
        <v>41</v>
      </c>
      <c r="Q911" t="s">
        <v>22</v>
      </c>
      <c r="R911" t="s">
        <v>23</v>
      </c>
      <c r="S911" t="s">
        <v>24</v>
      </c>
      <c r="T911" s="1"/>
    </row>
    <row r="912" spans="1:20" x14ac:dyDescent="0.25">
      <c r="A912" t="str">
        <f t="shared" si="42"/>
        <v>S1004350083400</v>
      </c>
      <c r="B912" t="s">
        <v>15</v>
      </c>
      <c r="C912" t="s">
        <v>354</v>
      </c>
      <c r="D912" t="s">
        <v>97</v>
      </c>
      <c r="E912" s="1">
        <v>499634.97</v>
      </c>
      <c r="F912" s="1">
        <v>0</v>
      </c>
      <c r="G912" s="1">
        <v>0</v>
      </c>
      <c r="H912" s="1"/>
      <c r="J912" s="1">
        <f t="shared" si="43"/>
        <v>-499634.97</v>
      </c>
      <c r="K912" s="1">
        <f>IFERROR(VLOOKUP(A912,'Ending FY2016'!$A:$E,5,FALSE),"0")+H912</f>
        <v>-499641.74999999988</v>
      </c>
      <c r="L912" s="1">
        <f t="shared" si="44"/>
        <v>-499634.97</v>
      </c>
      <c r="M912" t="s">
        <v>46</v>
      </c>
      <c r="N912" t="s">
        <v>85</v>
      </c>
      <c r="O912" t="s">
        <v>20</v>
      </c>
      <c r="P912" t="s">
        <v>21</v>
      </c>
      <c r="Q912" t="s">
        <v>22</v>
      </c>
      <c r="R912" t="s">
        <v>23</v>
      </c>
      <c r="S912" t="s">
        <v>23</v>
      </c>
      <c r="T912" s="1"/>
    </row>
    <row r="913" spans="1:20" x14ac:dyDescent="0.25">
      <c r="A913" t="str">
        <f t="shared" si="42"/>
        <v>S1004350083500</v>
      </c>
      <c r="B913" t="s">
        <v>15</v>
      </c>
      <c r="C913" t="s">
        <v>354</v>
      </c>
      <c r="D913" t="s">
        <v>729</v>
      </c>
      <c r="E913" s="1">
        <v>0.38</v>
      </c>
      <c r="F913" s="1">
        <v>0</v>
      </c>
      <c r="G913" s="1">
        <v>0</v>
      </c>
      <c r="H913" s="1"/>
      <c r="J913" s="1">
        <f t="shared" si="43"/>
        <v>-0.38</v>
      </c>
      <c r="K913" s="1">
        <f>IFERROR(VLOOKUP(A913,'Ending FY2016'!$A:$E,5,FALSE),"0")+H913</f>
        <v>0</v>
      </c>
      <c r="L913" s="1">
        <f t="shared" si="44"/>
        <v>-0.38</v>
      </c>
      <c r="M913" t="s">
        <v>46</v>
      </c>
      <c r="N913" t="s">
        <v>85</v>
      </c>
      <c r="O913" t="s">
        <v>20</v>
      </c>
      <c r="P913" t="s">
        <v>21</v>
      </c>
      <c r="Q913" t="s">
        <v>22</v>
      </c>
      <c r="R913" t="s">
        <v>23</v>
      </c>
      <c r="S913" t="s">
        <v>23</v>
      </c>
      <c r="T913" s="1"/>
    </row>
    <row r="914" spans="1:20" x14ac:dyDescent="0.25">
      <c r="A914" t="str">
        <f t="shared" si="42"/>
        <v>S1004350084000</v>
      </c>
      <c r="B914" t="s">
        <v>15</v>
      </c>
      <c r="C914" t="s">
        <v>354</v>
      </c>
      <c r="D914" t="s">
        <v>730</v>
      </c>
      <c r="E914" s="1">
        <v>-2212339.5</v>
      </c>
      <c r="F914" s="1">
        <v>35710.51999999999</v>
      </c>
      <c r="G914" s="1">
        <v>72428.25</v>
      </c>
      <c r="H914" s="1"/>
      <c r="J914" s="1">
        <f t="shared" si="43"/>
        <v>2249057.23</v>
      </c>
      <c r="K914" s="1">
        <f>IFERROR(VLOOKUP(A914,'Ending FY2016'!$A:$E,5,FALSE),"0")+H914</f>
        <v>-3391177.709999999</v>
      </c>
      <c r="L914" s="1">
        <f t="shared" si="44"/>
        <v>-3391177.709999999</v>
      </c>
      <c r="M914" t="s">
        <v>46</v>
      </c>
      <c r="N914" t="s">
        <v>104</v>
      </c>
      <c r="O914" t="s">
        <v>20</v>
      </c>
      <c r="P914" t="s">
        <v>41</v>
      </c>
      <c r="Q914" t="s">
        <v>22</v>
      </c>
      <c r="R914" t="s">
        <v>23</v>
      </c>
      <c r="S914" t="s">
        <v>66</v>
      </c>
      <c r="T914" s="1"/>
    </row>
    <row r="915" spans="1:20" x14ac:dyDescent="0.25">
      <c r="A915" t="str">
        <f t="shared" si="42"/>
        <v>S1004350084400</v>
      </c>
      <c r="B915" t="s">
        <v>15</v>
      </c>
      <c r="C915" t="s">
        <v>354</v>
      </c>
      <c r="D915" t="s">
        <v>731</v>
      </c>
      <c r="E915" s="1">
        <v>0</v>
      </c>
      <c r="F915" s="1">
        <v>0</v>
      </c>
      <c r="G915" s="1">
        <v>0</v>
      </c>
      <c r="H915" s="1"/>
      <c r="J915" s="1">
        <f t="shared" si="43"/>
        <v>0</v>
      </c>
      <c r="K915" s="1">
        <f>IFERROR(VLOOKUP(A915,'Ending FY2016'!$A:$E,5,FALSE),"0")+H915</f>
        <v>-5</v>
      </c>
      <c r="L915" s="1">
        <f t="shared" si="44"/>
        <v>0</v>
      </c>
      <c r="M915" t="s">
        <v>46</v>
      </c>
      <c r="N915" t="s">
        <v>65</v>
      </c>
      <c r="O915" t="s">
        <v>20</v>
      </c>
      <c r="P915" t="s">
        <v>41</v>
      </c>
      <c r="Q915" t="s">
        <v>22</v>
      </c>
      <c r="R915" t="s">
        <v>23</v>
      </c>
      <c r="S915" t="s">
        <v>66</v>
      </c>
      <c r="T915" s="1"/>
    </row>
    <row r="916" spans="1:20" x14ac:dyDescent="0.25">
      <c r="A916" t="str">
        <f t="shared" si="42"/>
        <v>S1004350084500</v>
      </c>
      <c r="B916" t="s">
        <v>15</v>
      </c>
      <c r="C916" t="s">
        <v>354</v>
      </c>
      <c r="D916" t="s">
        <v>732</v>
      </c>
      <c r="E916" s="1">
        <v>58048.08</v>
      </c>
      <c r="F916" s="1">
        <v>73540.11</v>
      </c>
      <c r="G916" s="1">
        <v>0</v>
      </c>
      <c r="H916" s="1"/>
      <c r="J916" s="1">
        <f t="shared" si="43"/>
        <v>-131588.19</v>
      </c>
      <c r="K916" s="1">
        <f>IFERROR(VLOOKUP(A916,'Ending FY2016'!$A:$E,5,FALSE),"0")+H916</f>
        <v>-131574.52000000002</v>
      </c>
      <c r="L916" s="1">
        <f t="shared" si="44"/>
        <v>-131574.52000000002</v>
      </c>
      <c r="M916" t="s">
        <v>46</v>
      </c>
      <c r="N916" t="s">
        <v>148</v>
      </c>
      <c r="O916" t="s">
        <v>20</v>
      </c>
      <c r="P916" t="s">
        <v>41</v>
      </c>
      <c r="Q916" t="s">
        <v>22</v>
      </c>
      <c r="R916" t="s">
        <v>23</v>
      </c>
      <c r="S916" t="s">
        <v>66</v>
      </c>
      <c r="T916" s="1"/>
    </row>
    <row r="917" spans="1:20" x14ac:dyDescent="0.25">
      <c r="A917" t="str">
        <f t="shared" si="42"/>
        <v>S1004350084600</v>
      </c>
      <c r="B917" t="s">
        <v>15</v>
      </c>
      <c r="C917" t="s">
        <v>354</v>
      </c>
      <c r="D917" t="s">
        <v>733</v>
      </c>
      <c r="E917" s="1">
        <v>-0.76</v>
      </c>
      <c r="F917" s="1">
        <v>0</v>
      </c>
      <c r="G917" s="1">
        <v>0</v>
      </c>
      <c r="H917" s="1"/>
      <c r="J917" s="1">
        <f t="shared" si="43"/>
        <v>0.76</v>
      </c>
      <c r="K917" s="1">
        <f>IFERROR(VLOOKUP(A917,'Ending FY2016'!$A:$E,5,FALSE),"0")+H917</f>
        <v>0</v>
      </c>
      <c r="L917" s="1">
        <f t="shared" si="44"/>
        <v>0.76</v>
      </c>
      <c r="M917" t="s">
        <v>46</v>
      </c>
      <c r="N917" t="s">
        <v>148</v>
      </c>
      <c r="O917" t="s">
        <v>20</v>
      </c>
      <c r="P917" t="s">
        <v>41</v>
      </c>
      <c r="Q917" t="s">
        <v>22</v>
      </c>
      <c r="R917" t="s">
        <v>23</v>
      </c>
      <c r="S917" t="s">
        <v>66</v>
      </c>
      <c r="T917" s="1"/>
    </row>
    <row r="918" spans="1:20" x14ac:dyDescent="0.25">
      <c r="A918" t="str">
        <f t="shared" si="42"/>
        <v>S1004350084700</v>
      </c>
      <c r="B918" t="s">
        <v>15</v>
      </c>
      <c r="C918" t="s">
        <v>354</v>
      </c>
      <c r="D918" t="s">
        <v>734</v>
      </c>
      <c r="E918" s="1">
        <v>-34725.82</v>
      </c>
      <c r="F918" s="1">
        <v>0</v>
      </c>
      <c r="G918" s="1">
        <v>24.9</v>
      </c>
      <c r="H918" s="1"/>
      <c r="J918" s="1">
        <f t="shared" si="43"/>
        <v>34750.720000000001</v>
      </c>
      <c r="K918" s="1">
        <f>IFERROR(VLOOKUP(A918,'Ending FY2016'!$A:$E,5,FALSE),"0")+H918</f>
        <v>34748.97999999996</v>
      </c>
      <c r="L918" s="1">
        <f t="shared" si="44"/>
        <v>34750.720000000001</v>
      </c>
      <c r="M918" t="s">
        <v>46</v>
      </c>
      <c r="N918" t="s">
        <v>148</v>
      </c>
      <c r="O918" t="s">
        <v>20</v>
      </c>
      <c r="P918" t="s">
        <v>41</v>
      </c>
      <c r="Q918" t="s">
        <v>22</v>
      </c>
      <c r="R918" t="s">
        <v>23</v>
      </c>
      <c r="S918" t="s">
        <v>66</v>
      </c>
      <c r="T918" s="1"/>
    </row>
    <row r="919" spans="1:20" x14ac:dyDescent="0.25">
      <c r="A919" t="str">
        <f t="shared" si="42"/>
        <v>S1004350084800</v>
      </c>
      <c r="B919" t="s">
        <v>15</v>
      </c>
      <c r="C919" t="s">
        <v>354</v>
      </c>
      <c r="D919" t="s">
        <v>735</v>
      </c>
      <c r="E919" s="1">
        <v>-1157266.26</v>
      </c>
      <c r="F919" s="1">
        <v>0</v>
      </c>
      <c r="G919" s="1">
        <v>0</v>
      </c>
      <c r="H919" s="1"/>
      <c r="J919" s="1">
        <f t="shared" si="43"/>
        <v>1157266.26</v>
      </c>
      <c r="K919" s="1">
        <f>IFERROR(VLOOKUP(A919,'Ending FY2016'!$A:$E,5,FALSE),"0")+H919</f>
        <v>1157275.8500000001</v>
      </c>
      <c r="L919" s="1">
        <f t="shared" si="44"/>
        <v>1157266.26</v>
      </c>
      <c r="M919" t="s">
        <v>46</v>
      </c>
      <c r="N919" t="s">
        <v>736</v>
      </c>
      <c r="O919" t="s">
        <v>20</v>
      </c>
      <c r="P919" t="s">
        <v>41</v>
      </c>
      <c r="Q919" t="s">
        <v>22</v>
      </c>
      <c r="R919" t="s">
        <v>23</v>
      </c>
      <c r="S919" t="s">
        <v>66</v>
      </c>
      <c r="T919" s="1"/>
    </row>
    <row r="920" spans="1:20" x14ac:dyDescent="0.25">
      <c r="A920" t="str">
        <f t="shared" si="42"/>
        <v>S1004350085100</v>
      </c>
      <c r="B920" t="s">
        <v>15</v>
      </c>
      <c r="C920" t="s">
        <v>354</v>
      </c>
      <c r="D920" t="s">
        <v>737</v>
      </c>
      <c r="E920" s="1">
        <v>46568.35</v>
      </c>
      <c r="F920" s="1">
        <v>529671.78</v>
      </c>
      <c r="G920" s="1">
        <v>1303.97</v>
      </c>
      <c r="H920" s="1"/>
      <c r="J920" s="1">
        <f t="shared" si="43"/>
        <v>-574936.16</v>
      </c>
      <c r="K920" s="1">
        <f>IFERROR(VLOOKUP(A920,'Ending FY2016'!$A:$E,5,FALSE),"0")+H920</f>
        <v>-574935.28000000061</v>
      </c>
      <c r="L920" s="1">
        <f t="shared" si="44"/>
        <v>-574936.16</v>
      </c>
      <c r="M920" t="s">
        <v>46</v>
      </c>
      <c r="N920" t="s">
        <v>738</v>
      </c>
      <c r="O920" t="s">
        <v>20</v>
      </c>
      <c r="P920" t="s">
        <v>41</v>
      </c>
      <c r="Q920" t="s">
        <v>22</v>
      </c>
      <c r="R920" t="s">
        <v>23</v>
      </c>
      <c r="S920" t="s">
        <v>66</v>
      </c>
      <c r="T920" s="1"/>
    </row>
    <row r="921" spans="1:20" x14ac:dyDescent="0.25">
      <c r="A921" t="str">
        <f t="shared" si="42"/>
        <v>S1004350085200</v>
      </c>
      <c r="B921" t="s">
        <v>15</v>
      </c>
      <c r="C921" t="s">
        <v>354</v>
      </c>
      <c r="D921" t="s">
        <v>739</v>
      </c>
      <c r="E921" s="1">
        <v>-237759.4</v>
      </c>
      <c r="F921" s="1">
        <v>162891.06</v>
      </c>
      <c r="G921" s="1">
        <v>0</v>
      </c>
      <c r="H921" s="1"/>
      <c r="J921" s="1">
        <f t="shared" si="43"/>
        <v>74868.34</v>
      </c>
      <c r="K921" s="1">
        <f>IFERROR(VLOOKUP(A921,'Ending FY2016'!$A:$E,5,FALSE),"0")+H921</f>
        <v>74867.739999999947</v>
      </c>
      <c r="L921" s="1">
        <f t="shared" si="44"/>
        <v>74868.34</v>
      </c>
      <c r="M921" t="s">
        <v>46</v>
      </c>
      <c r="N921" t="s">
        <v>738</v>
      </c>
      <c r="O921" t="s">
        <v>20</v>
      </c>
      <c r="P921" t="s">
        <v>41</v>
      </c>
      <c r="Q921" t="s">
        <v>22</v>
      </c>
      <c r="R921" t="s">
        <v>23</v>
      </c>
      <c r="S921" t="s">
        <v>66</v>
      </c>
      <c r="T921" s="1"/>
    </row>
    <row r="922" spans="1:20" x14ac:dyDescent="0.25">
      <c r="A922" t="str">
        <f t="shared" si="42"/>
        <v>S1004350085800</v>
      </c>
      <c r="B922" t="s">
        <v>15</v>
      </c>
      <c r="C922" t="s">
        <v>354</v>
      </c>
      <c r="D922" t="s">
        <v>740</v>
      </c>
      <c r="E922" s="1">
        <v>1.64</v>
      </c>
      <c r="F922" s="1">
        <v>81098.19</v>
      </c>
      <c r="G922" s="1">
        <v>0</v>
      </c>
      <c r="H922" s="1"/>
      <c r="J922" s="1">
        <f t="shared" si="43"/>
        <v>-81099.83</v>
      </c>
      <c r="K922" s="1">
        <f>IFERROR(VLOOKUP(A922,'Ending FY2016'!$A:$E,5,FALSE),"0")+H922</f>
        <v>-80920.649999999921</v>
      </c>
      <c r="L922" s="1">
        <f t="shared" si="44"/>
        <v>-80920.649999999921</v>
      </c>
      <c r="M922" t="s">
        <v>46</v>
      </c>
      <c r="N922" t="s">
        <v>738</v>
      </c>
      <c r="O922" t="s">
        <v>20</v>
      </c>
      <c r="P922" t="s">
        <v>41</v>
      </c>
      <c r="Q922" t="s">
        <v>22</v>
      </c>
      <c r="R922" t="s">
        <v>23</v>
      </c>
      <c r="S922" t="s">
        <v>66</v>
      </c>
      <c r="T922" s="1"/>
    </row>
    <row r="923" spans="1:20" x14ac:dyDescent="0.25">
      <c r="A923" t="str">
        <f t="shared" si="42"/>
        <v>S1004350085900</v>
      </c>
      <c r="B923" t="s">
        <v>15</v>
      </c>
      <c r="C923" t="s">
        <v>354</v>
      </c>
      <c r="D923" t="s">
        <v>741</v>
      </c>
      <c r="E923" s="1">
        <v>-38689.82</v>
      </c>
      <c r="F923" s="1">
        <v>-265671.90999999997</v>
      </c>
      <c r="G923" s="1">
        <v>0</v>
      </c>
      <c r="H923" s="1"/>
      <c r="J923" s="1">
        <f t="shared" si="43"/>
        <v>304361.73</v>
      </c>
      <c r="K923" s="1">
        <f>IFERROR(VLOOKUP(A923,'Ending FY2016'!$A:$E,5,FALSE),"0")+H923</f>
        <v>304361.7300000001</v>
      </c>
      <c r="L923" s="1">
        <f t="shared" si="44"/>
        <v>304361.73</v>
      </c>
      <c r="M923" t="s">
        <v>46</v>
      </c>
      <c r="N923" t="s">
        <v>243</v>
      </c>
      <c r="O923" t="s">
        <v>20</v>
      </c>
      <c r="P923" t="s">
        <v>41</v>
      </c>
      <c r="Q923" t="s">
        <v>22</v>
      </c>
      <c r="R923" t="s">
        <v>79</v>
      </c>
      <c r="S923" t="s">
        <v>66</v>
      </c>
      <c r="T923" s="1"/>
    </row>
    <row r="924" spans="1:20" x14ac:dyDescent="0.25">
      <c r="A924" t="str">
        <f t="shared" si="42"/>
        <v>S1004350086500</v>
      </c>
      <c r="B924" t="s">
        <v>15</v>
      </c>
      <c r="C924" t="s">
        <v>354</v>
      </c>
      <c r="D924" t="s">
        <v>429</v>
      </c>
      <c r="E924" s="1">
        <v>-3915351.34</v>
      </c>
      <c r="F924" s="1">
        <v>0</v>
      </c>
      <c r="G924" s="1">
        <v>0</v>
      </c>
      <c r="H924" s="1"/>
      <c r="J924" s="1">
        <f t="shared" si="43"/>
        <v>3915351.34</v>
      </c>
      <c r="K924" s="1">
        <f>IFERROR(VLOOKUP(A924,'Ending FY2016'!$A:$E,5,FALSE),"0")+H924</f>
        <v>3915351.03</v>
      </c>
      <c r="L924" s="1">
        <f t="shared" si="44"/>
        <v>3915351.34</v>
      </c>
      <c r="M924" t="s">
        <v>46</v>
      </c>
      <c r="N924" t="s">
        <v>184</v>
      </c>
      <c r="O924" t="s">
        <v>20</v>
      </c>
      <c r="P924" t="s">
        <v>41</v>
      </c>
      <c r="Q924" t="s">
        <v>22</v>
      </c>
      <c r="R924" t="s">
        <v>23</v>
      </c>
      <c r="S924" t="s">
        <v>23</v>
      </c>
      <c r="T924" s="1"/>
    </row>
    <row r="925" spans="1:20" x14ac:dyDescent="0.25">
      <c r="A925" t="str">
        <f t="shared" si="42"/>
        <v>S1004350086700</v>
      </c>
      <c r="B925" t="s">
        <v>15</v>
      </c>
      <c r="C925" t="s">
        <v>354</v>
      </c>
      <c r="D925" t="s">
        <v>742</v>
      </c>
      <c r="E925" s="1">
        <v>6055.46</v>
      </c>
      <c r="F925" s="1">
        <v>0</v>
      </c>
      <c r="G925" s="1">
        <v>21121.97</v>
      </c>
      <c r="H925" s="1"/>
      <c r="J925" s="1">
        <f t="shared" si="43"/>
        <v>15066.510000000002</v>
      </c>
      <c r="K925" s="1">
        <f>IFERROR(VLOOKUP(A925,'Ending FY2016'!$A:$E,5,FALSE),"0")+H925</f>
        <v>15075.5</v>
      </c>
      <c r="L925" s="1">
        <f t="shared" si="44"/>
        <v>15066.510000000002</v>
      </c>
      <c r="M925" t="s">
        <v>46</v>
      </c>
      <c r="N925" t="s">
        <v>250</v>
      </c>
      <c r="O925" t="s">
        <v>20</v>
      </c>
      <c r="P925" t="s">
        <v>41</v>
      </c>
      <c r="Q925" t="s">
        <v>22</v>
      </c>
      <c r="R925" t="s">
        <v>23</v>
      </c>
      <c r="S925" t="s">
        <v>23</v>
      </c>
      <c r="T925" s="1"/>
    </row>
    <row r="926" spans="1:20" x14ac:dyDescent="0.25">
      <c r="A926" t="str">
        <f t="shared" si="42"/>
        <v>S1004350086900</v>
      </c>
      <c r="B926" t="s">
        <v>15</v>
      </c>
      <c r="C926" t="s">
        <v>354</v>
      </c>
      <c r="D926" t="s">
        <v>743</v>
      </c>
      <c r="E926" s="1">
        <v>1</v>
      </c>
      <c r="F926" s="1">
        <v>0</v>
      </c>
      <c r="G926" s="1">
        <v>0</v>
      </c>
      <c r="H926" s="1"/>
      <c r="J926" s="1">
        <f t="shared" si="43"/>
        <v>-1</v>
      </c>
      <c r="K926" s="1">
        <f>IFERROR(VLOOKUP(A926,'Ending FY2016'!$A:$E,5,FALSE),"0")+H926</f>
        <v>0</v>
      </c>
      <c r="L926" s="1">
        <f t="shared" si="44"/>
        <v>-1</v>
      </c>
      <c r="M926" t="s">
        <v>46</v>
      </c>
      <c r="N926" t="s">
        <v>610</v>
      </c>
      <c r="O926" t="s">
        <v>20</v>
      </c>
      <c r="P926" t="s">
        <v>41</v>
      </c>
      <c r="Q926" t="s">
        <v>22</v>
      </c>
      <c r="R926" t="s">
        <v>79</v>
      </c>
      <c r="S926" t="s">
        <v>23</v>
      </c>
      <c r="T926" s="1"/>
    </row>
    <row r="927" spans="1:20" x14ac:dyDescent="0.25">
      <c r="A927" t="str">
        <f t="shared" si="42"/>
        <v>S1004350087000</v>
      </c>
      <c r="B927" t="s">
        <v>15</v>
      </c>
      <c r="C927" t="s">
        <v>354</v>
      </c>
      <c r="D927" t="s">
        <v>744</v>
      </c>
      <c r="E927" s="1">
        <v>-376733.8</v>
      </c>
      <c r="F927" s="1">
        <v>0</v>
      </c>
      <c r="G927" s="1">
        <v>0</v>
      </c>
      <c r="H927" s="1"/>
      <c r="J927" s="1">
        <f t="shared" si="43"/>
        <v>376733.8</v>
      </c>
      <c r="K927" s="1">
        <f>IFERROR(VLOOKUP(A927,'Ending FY2016'!$A:$E,5,FALSE),"0")+H927</f>
        <v>376738.64</v>
      </c>
      <c r="L927" s="1">
        <f t="shared" si="44"/>
        <v>376733.8</v>
      </c>
      <c r="M927" t="s">
        <v>46</v>
      </c>
      <c r="N927" t="s">
        <v>208</v>
      </c>
      <c r="O927" t="s">
        <v>20</v>
      </c>
      <c r="P927" t="s">
        <v>41</v>
      </c>
      <c r="Q927" t="s">
        <v>22</v>
      </c>
      <c r="R927" t="s">
        <v>23</v>
      </c>
      <c r="S927" t="s">
        <v>66</v>
      </c>
      <c r="T927" s="1"/>
    </row>
    <row r="928" spans="1:20" x14ac:dyDescent="0.25">
      <c r="A928" t="str">
        <f t="shared" si="42"/>
        <v>S1004350089200</v>
      </c>
      <c r="B928" t="s">
        <v>15</v>
      </c>
      <c r="C928" t="s">
        <v>354</v>
      </c>
      <c r="D928" t="s">
        <v>745</v>
      </c>
      <c r="E928" s="1">
        <v>897222.35</v>
      </c>
      <c r="F928" s="1">
        <v>0</v>
      </c>
      <c r="G928" s="1">
        <v>0</v>
      </c>
      <c r="H928" s="1"/>
      <c r="J928" s="1">
        <f t="shared" si="43"/>
        <v>-897222.35</v>
      </c>
      <c r="K928" s="1">
        <f>IFERROR(VLOOKUP(A928,'Ending FY2016'!$A:$E,5,FALSE),"0")+H928</f>
        <v>-897217.35000000009</v>
      </c>
      <c r="L928" s="1">
        <f t="shared" si="44"/>
        <v>-897222.35</v>
      </c>
      <c r="M928" t="s">
        <v>46</v>
      </c>
      <c r="N928" t="s">
        <v>232</v>
      </c>
      <c r="O928" t="s">
        <v>20</v>
      </c>
      <c r="P928" t="s">
        <v>41</v>
      </c>
      <c r="Q928" t="s">
        <v>22</v>
      </c>
      <c r="R928" t="s">
        <v>23</v>
      </c>
      <c r="S928" t="s">
        <v>66</v>
      </c>
      <c r="T928" s="1"/>
    </row>
    <row r="929" spans="1:20" x14ac:dyDescent="0.25">
      <c r="A929" t="str">
        <f t="shared" si="42"/>
        <v>S10043500900GE</v>
      </c>
      <c r="B929" t="s">
        <v>15</v>
      </c>
      <c r="C929" t="s">
        <v>354</v>
      </c>
      <c r="D929" t="s">
        <v>746</v>
      </c>
      <c r="E929" s="1">
        <v>0</v>
      </c>
      <c r="F929" s="1">
        <v>0</v>
      </c>
      <c r="G929" s="1">
        <v>0</v>
      </c>
      <c r="H929" s="1"/>
      <c r="J929" s="1">
        <f t="shared" si="43"/>
        <v>0</v>
      </c>
      <c r="K929" s="1">
        <f>IFERROR(VLOOKUP(A929,'Ending FY2016'!$A:$E,5,FALSE),"0")+H929</f>
        <v>0</v>
      </c>
      <c r="L929" s="1">
        <f t="shared" si="44"/>
        <v>0</v>
      </c>
      <c r="M929" t="s">
        <v>24</v>
      </c>
      <c r="N929" t="s">
        <v>24</v>
      </c>
      <c r="O929" t="s">
        <v>109</v>
      </c>
      <c r="P929" t="s">
        <v>41</v>
      </c>
      <c r="Q929" t="s">
        <v>22</v>
      </c>
      <c r="R929" t="s">
        <v>23</v>
      </c>
      <c r="S929" t="s">
        <v>24</v>
      </c>
      <c r="T929" s="1"/>
    </row>
    <row r="930" spans="1:20" x14ac:dyDescent="0.25">
      <c r="A930" t="str">
        <f t="shared" si="42"/>
        <v>S1004350090200</v>
      </c>
      <c r="B930" t="s">
        <v>15</v>
      </c>
      <c r="C930" t="s">
        <v>354</v>
      </c>
      <c r="D930" t="s">
        <v>130</v>
      </c>
      <c r="E930" s="1">
        <v>1.48</v>
      </c>
      <c r="F930" s="1">
        <v>0</v>
      </c>
      <c r="G930" s="1">
        <v>0</v>
      </c>
      <c r="H930" s="1"/>
      <c r="J930" s="1">
        <f t="shared" si="43"/>
        <v>-1.48</v>
      </c>
      <c r="K930" s="1">
        <f>IFERROR(VLOOKUP(A930,'Ending FY2016'!$A:$E,5,FALSE),"0")+H930</f>
        <v>-1</v>
      </c>
      <c r="L930" s="1">
        <f t="shared" si="44"/>
        <v>-1.48</v>
      </c>
      <c r="M930" t="s">
        <v>24</v>
      </c>
      <c r="N930" t="s">
        <v>24</v>
      </c>
      <c r="O930" t="s">
        <v>107</v>
      </c>
      <c r="P930" t="s">
        <v>41</v>
      </c>
      <c r="Q930" t="s">
        <v>22</v>
      </c>
      <c r="R930" t="s">
        <v>23</v>
      </c>
      <c r="S930" t="s">
        <v>24</v>
      </c>
      <c r="T930" s="1"/>
    </row>
    <row r="931" spans="1:20" x14ac:dyDescent="0.25">
      <c r="A931" t="str">
        <f t="shared" si="42"/>
        <v>S1004350090300</v>
      </c>
      <c r="B931" t="s">
        <v>15</v>
      </c>
      <c r="C931" t="s">
        <v>354</v>
      </c>
      <c r="D931" t="s">
        <v>747</v>
      </c>
      <c r="E931" s="1">
        <v>52133241.909999996</v>
      </c>
      <c r="F931" s="1">
        <v>0</v>
      </c>
      <c r="G931" s="1">
        <v>0</v>
      </c>
      <c r="H931" s="1"/>
      <c r="J931" s="1">
        <f t="shared" si="43"/>
        <v>-52133241.909999996</v>
      </c>
      <c r="K931" s="1">
        <f>IFERROR(VLOOKUP(A931,'Ending FY2016'!$A:$E,5,FALSE),"0")+H931</f>
        <v>-29167103.920000002</v>
      </c>
      <c r="L931" s="1">
        <f t="shared" si="44"/>
        <v>-29167103.920000002</v>
      </c>
      <c r="M931" t="s">
        <v>24</v>
      </c>
      <c r="N931" t="s">
        <v>24</v>
      </c>
      <c r="O931" t="s">
        <v>109</v>
      </c>
      <c r="P931" t="s">
        <v>41</v>
      </c>
      <c r="Q931" t="s">
        <v>22</v>
      </c>
      <c r="R931" t="s">
        <v>23</v>
      </c>
      <c r="S931" t="s">
        <v>24</v>
      </c>
      <c r="T931" s="1"/>
    </row>
    <row r="932" spans="1:20" x14ac:dyDescent="0.25">
      <c r="A932" t="str">
        <f t="shared" si="42"/>
        <v>S1004350093000</v>
      </c>
      <c r="B932" t="s">
        <v>15</v>
      </c>
      <c r="C932" t="s">
        <v>354</v>
      </c>
      <c r="D932" t="s">
        <v>588</v>
      </c>
      <c r="E932" s="1">
        <v>90018.6</v>
      </c>
      <c r="F932" s="1">
        <v>0</v>
      </c>
      <c r="G932" s="1">
        <v>0</v>
      </c>
      <c r="H932" s="1"/>
      <c r="J932" s="1">
        <f t="shared" si="43"/>
        <v>-90018.6</v>
      </c>
      <c r="K932" s="1">
        <f>IFERROR(VLOOKUP(A932,'Ending FY2016'!$A:$E,5,FALSE),"0")+H932</f>
        <v>-90019</v>
      </c>
      <c r="L932" s="1">
        <f t="shared" si="44"/>
        <v>-90018.6</v>
      </c>
      <c r="M932" t="s">
        <v>24</v>
      </c>
      <c r="N932" t="s">
        <v>24</v>
      </c>
      <c r="O932" t="s">
        <v>109</v>
      </c>
      <c r="P932" t="s">
        <v>41</v>
      </c>
      <c r="Q932" t="s">
        <v>22</v>
      </c>
      <c r="R932" t="s">
        <v>23</v>
      </c>
      <c r="S932" t="s">
        <v>24</v>
      </c>
      <c r="T932" s="1"/>
    </row>
    <row r="933" spans="1:20" x14ac:dyDescent="0.25">
      <c r="A933" t="str">
        <f t="shared" si="42"/>
        <v>S1004350093400</v>
      </c>
      <c r="B933" t="s">
        <v>15</v>
      </c>
      <c r="C933" t="s">
        <v>354</v>
      </c>
      <c r="D933" t="s">
        <v>576</v>
      </c>
      <c r="E933" s="1">
        <v>497102.54</v>
      </c>
      <c r="F933" s="1">
        <v>0</v>
      </c>
      <c r="G933" s="1">
        <v>0</v>
      </c>
      <c r="H933" s="1"/>
      <c r="J933" s="1">
        <f t="shared" si="43"/>
        <v>-497102.54</v>
      </c>
      <c r="K933" s="1">
        <f>IFERROR(VLOOKUP(A933,'Ending FY2016'!$A:$E,5,FALSE),"0")+H933</f>
        <v>3221303.41</v>
      </c>
      <c r="L933" s="1">
        <f t="shared" si="44"/>
        <v>3221303.41</v>
      </c>
      <c r="M933" t="s">
        <v>24</v>
      </c>
      <c r="N933" t="s">
        <v>24</v>
      </c>
      <c r="O933" t="s">
        <v>109</v>
      </c>
      <c r="P933" t="s">
        <v>41</v>
      </c>
      <c r="Q933" t="s">
        <v>22</v>
      </c>
      <c r="R933" t="s">
        <v>23</v>
      </c>
      <c r="S933" t="s">
        <v>24</v>
      </c>
      <c r="T933" s="1"/>
    </row>
    <row r="934" spans="1:20" x14ac:dyDescent="0.25">
      <c r="A934" t="str">
        <f t="shared" si="42"/>
        <v>S1004350094000</v>
      </c>
      <c r="B934" t="s">
        <v>15</v>
      </c>
      <c r="C934" t="s">
        <v>354</v>
      </c>
      <c r="D934" t="s">
        <v>748</v>
      </c>
      <c r="E934" s="1">
        <v>0</v>
      </c>
      <c r="F934" s="1">
        <v>0</v>
      </c>
      <c r="G934" s="1">
        <v>0</v>
      </c>
      <c r="H934" s="1"/>
      <c r="J934" s="1">
        <f t="shared" si="43"/>
        <v>0</v>
      </c>
      <c r="K934" s="1">
        <f>IFERROR(VLOOKUP(A934,'Ending FY2016'!$A:$E,5,FALSE),"0")+H934</f>
        <v>4.5474735088646412E-12</v>
      </c>
      <c r="L934" s="1">
        <f t="shared" si="44"/>
        <v>0</v>
      </c>
      <c r="M934" t="s">
        <v>24</v>
      </c>
      <c r="N934" t="s">
        <v>24</v>
      </c>
      <c r="O934" t="s">
        <v>109</v>
      </c>
      <c r="P934" t="s">
        <v>41</v>
      </c>
      <c r="Q934" t="s">
        <v>22</v>
      </c>
      <c r="R934" t="s">
        <v>23</v>
      </c>
      <c r="S934" t="s">
        <v>24</v>
      </c>
      <c r="T934" s="1"/>
    </row>
    <row r="935" spans="1:20" x14ac:dyDescent="0.25">
      <c r="A935" t="str">
        <f t="shared" si="42"/>
        <v>S1004350094500</v>
      </c>
      <c r="B935" t="s">
        <v>15</v>
      </c>
      <c r="C935" t="s">
        <v>354</v>
      </c>
      <c r="D935" t="s">
        <v>106</v>
      </c>
      <c r="E935" s="1">
        <v>0</v>
      </c>
      <c r="F935" s="1">
        <v>0</v>
      </c>
      <c r="G935" s="1">
        <v>0</v>
      </c>
      <c r="H935" s="1"/>
      <c r="J935" s="1">
        <f t="shared" si="43"/>
        <v>0</v>
      </c>
      <c r="K935" s="1">
        <f>IFERROR(VLOOKUP(A935,'Ending FY2016'!$A:$E,5,FALSE),"0")+H935</f>
        <v>0</v>
      </c>
      <c r="L935" s="1">
        <f t="shared" si="44"/>
        <v>0</v>
      </c>
      <c r="M935" t="s">
        <v>24</v>
      </c>
      <c r="N935" t="s">
        <v>24</v>
      </c>
      <c r="O935" t="s">
        <v>107</v>
      </c>
      <c r="P935" t="s">
        <v>41</v>
      </c>
      <c r="Q935" t="s">
        <v>22</v>
      </c>
      <c r="R935" t="s">
        <v>23</v>
      </c>
      <c r="S935" t="s">
        <v>24</v>
      </c>
      <c r="T935" s="1"/>
    </row>
    <row r="936" spans="1:20" x14ac:dyDescent="0.25">
      <c r="A936" t="str">
        <f t="shared" si="42"/>
        <v>S1004350096300</v>
      </c>
      <c r="B936" t="s">
        <v>15</v>
      </c>
      <c r="C936" t="s">
        <v>354</v>
      </c>
      <c r="D936" t="s">
        <v>111</v>
      </c>
      <c r="E936" s="1">
        <v>0</v>
      </c>
      <c r="F936" s="1">
        <v>0</v>
      </c>
      <c r="G936" s="1">
        <v>0</v>
      </c>
      <c r="H936" s="1"/>
      <c r="J936" s="1">
        <f t="shared" si="43"/>
        <v>0</v>
      </c>
      <c r="K936" s="1">
        <f>IFERROR(VLOOKUP(A936,'Ending FY2016'!$A:$E,5,FALSE),"0")+H936</f>
        <v>0</v>
      </c>
      <c r="L936" s="1">
        <f t="shared" si="44"/>
        <v>0</v>
      </c>
      <c r="M936" t="s">
        <v>24</v>
      </c>
      <c r="N936" t="s">
        <v>24</v>
      </c>
      <c r="O936" t="s">
        <v>109</v>
      </c>
      <c r="P936" t="s">
        <v>41</v>
      </c>
      <c r="Q936" t="s">
        <v>22</v>
      </c>
      <c r="R936" t="s">
        <v>23</v>
      </c>
      <c r="S936" t="s">
        <v>24</v>
      </c>
      <c r="T936" s="1"/>
    </row>
    <row r="937" spans="1:20" x14ac:dyDescent="0.25">
      <c r="A937" t="str">
        <f t="shared" si="42"/>
        <v>S1004350096500</v>
      </c>
      <c r="B937" t="s">
        <v>15</v>
      </c>
      <c r="C937" t="s">
        <v>354</v>
      </c>
      <c r="D937" t="s">
        <v>112</v>
      </c>
      <c r="E937" s="1">
        <v>0</v>
      </c>
      <c r="F937" s="1">
        <v>0</v>
      </c>
      <c r="G937" s="1">
        <v>0</v>
      </c>
      <c r="H937" s="1"/>
      <c r="J937" s="1">
        <f t="shared" si="43"/>
        <v>0</v>
      </c>
      <c r="K937" s="1">
        <f>IFERROR(VLOOKUP(A937,'Ending FY2016'!$A:$E,5,FALSE),"0")+H937</f>
        <v>0</v>
      </c>
      <c r="L937" s="1">
        <f t="shared" si="44"/>
        <v>0</v>
      </c>
      <c r="M937" t="s">
        <v>24</v>
      </c>
      <c r="N937" t="s">
        <v>24</v>
      </c>
      <c r="O937" t="s">
        <v>109</v>
      </c>
      <c r="P937" t="s">
        <v>41</v>
      </c>
      <c r="Q937" t="s">
        <v>22</v>
      </c>
      <c r="R937" t="s">
        <v>23</v>
      </c>
      <c r="S937" t="s">
        <v>24</v>
      </c>
      <c r="T937" s="1"/>
    </row>
    <row r="938" spans="1:20" x14ac:dyDescent="0.25">
      <c r="A938" t="str">
        <f t="shared" si="42"/>
        <v>S1004350096700</v>
      </c>
      <c r="B938" t="s">
        <v>15</v>
      </c>
      <c r="C938" t="s">
        <v>354</v>
      </c>
      <c r="D938" t="s">
        <v>113</v>
      </c>
      <c r="E938" s="1">
        <v>0</v>
      </c>
      <c r="F938" s="1">
        <v>19651.68</v>
      </c>
      <c r="G938" s="1">
        <v>0</v>
      </c>
      <c r="H938" s="1"/>
      <c r="J938" s="1">
        <f t="shared" si="43"/>
        <v>-19651.68</v>
      </c>
      <c r="K938" s="1">
        <f>IFERROR(VLOOKUP(A938,'Ending FY2016'!$A:$E,5,FALSE),"0")+H938</f>
        <v>0</v>
      </c>
      <c r="L938" s="1">
        <f t="shared" si="44"/>
        <v>0</v>
      </c>
      <c r="M938" t="s">
        <v>24</v>
      </c>
      <c r="N938" t="s">
        <v>24</v>
      </c>
      <c r="O938" t="s">
        <v>109</v>
      </c>
      <c r="P938" t="s">
        <v>41</v>
      </c>
      <c r="Q938" t="s">
        <v>22</v>
      </c>
      <c r="R938" t="s">
        <v>23</v>
      </c>
      <c r="S938" t="s">
        <v>24</v>
      </c>
      <c r="T938" s="1"/>
    </row>
    <row r="939" spans="1:20" x14ac:dyDescent="0.25">
      <c r="A939" t="str">
        <f t="shared" si="42"/>
        <v>S2744350096700</v>
      </c>
      <c r="B939" t="s">
        <v>119</v>
      </c>
      <c r="C939" t="s">
        <v>354</v>
      </c>
      <c r="D939" t="s">
        <v>113</v>
      </c>
      <c r="E939" s="1">
        <v>0</v>
      </c>
      <c r="F939" s="1">
        <v>-3654.86</v>
      </c>
      <c r="G939" s="1">
        <v>0</v>
      </c>
      <c r="H939" s="1"/>
      <c r="J939" s="1">
        <f t="shared" si="43"/>
        <v>3654.86</v>
      </c>
      <c r="K939" s="1">
        <f>IFERROR(VLOOKUP(A939,'Ending FY2016'!$A:$E,5,FALSE),"0")+H939</f>
        <v>0</v>
      </c>
      <c r="L939" s="1">
        <f t="shared" si="44"/>
        <v>0</v>
      </c>
      <c r="M939" t="s">
        <v>24</v>
      </c>
      <c r="N939" t="s">
        <v>24</v>
      </c>
      <c r="O939" t="s">
        <v>109</v>
      </c>
      <c r="P939" t="s">
        <v>41</v>
      </c>
      <c r="Q939" t="s">
        <v>22</v>
      </c>
      <c r="R939" t="s">
        <v>23</v>
      </c>
      <c r="S939" t="s">
        <v>24</v>
      </c>
      <c r="T939" s="1"/>
    </row>
    <row r="940" spans="1:20" x14ac:dyDescent="0.25">
      <c r="A940" t="str">
        <f t="shared" si="42"/>
        <v>S1004350097100</v>
      </c>
      <c r="B940" t="s">
        <v>15</v>
      </c>
      <c r="C940" t="s">
        <v>354</v>
      </c>
      <c r="D940" t="s">
        <v>120</v>
      </c>
      <c r="E940" s="1">
        <v>-419593.7</v>
      </c>
      <c r="F940" s="1">
        <v>0</v>
      </c>
      <c r="G940" s="1">
        <v>0</v>
      </c>
      <c r="H940" s="1"/>
      <c r="J940" s="1">
        <f t="shared" si="43"/>
        <v>419593.7</v>
      </c>
      <c r="K940" s="1">
        <f>IFERROR(VLOOKUP(A940,'Ending FY2016'!$A:$E,5,FALSE),"0")+H940</f>
        <v>822372.31999999983</v>
      </c>
      <c r="L940" s="1">
        <f t="shared" si="44"/>
        <v>822372.31999999983</v>
      </c>
      <c r="M940" t="s">
        <v>24</v>
      </c>
      <c r="N940" t="s">
        <v>24</v>
      </c>
      <c r="O940" t="s">
        <v>109</v>
      </c>
      <c r="P940" t="s">
        <v>41</v>
      </c>
      <c r="Q940" t="s">
        <v>22</v>
      </c>
      <c r="R940" t="s">
        <v>23</v>
      </c>
      <c r="S940" t="s">
        <v>24</v>
      </c>
      <c r="T940" s="1"/>
    </row>
    <row r="941" spans="1:20" x14ac:dyDescent="0.25">
      <c r="A941" t="str">
        <f t="shared" si="42"/>
        <v>S1004350097101</v>
      </c>
      <c r="B941" t="s">
        <v>15</v>
      </c>
      <c r="C941" t="s">
        <v>354</v>
      </c>
      <c r="D941" t="s">
        <v>121</v>
      </c>
      <c r="E941" s="1">
        <v>0</v>
      </c>
      <c r="F941" s="1">
        <v>0</v>
      </c>
      <c r="G941" s="1">
        <v>0</v>
      </c>
      <c r="H941" s="1"/>
      <c r="J941" s="1">
        <f t="shared" si="43"/>
        <v>0</v>
      </c>
      <c r="K941" s="1">
        <f>IFERROR(VLOOKUP(A941,'Ending FY2016'!$A:$E,5,FALSE),"0")+H941</f>
        <v>0</v>
      </c>
      <c r="L941" s="1">
        <f t="shared" si="44"/>
        <v>0</v>
      </c>
      <c r="M941" t="s">
        <v>24</v>
      </c>
      <c r="N941" t="s">
        <v>24</v>
      </c>
      <c r="O941" t="s">
        <v>109</v>
      </c>
      <c r="P941" t="s">
        <v>41</v>
      </c>
      <c r="Q941" t="s">
        <v>22</v>
      </c>
      <c r="R941" t="s">
        <v>23</v>
      </c>
      <c r="S941" t="s">
        <v>24</v>
      </c>
      <c r="T941" s="1"/>
    </row>
    <row r="942" spans="1:20" x14ac:dyDescent="0.25">
      <c r="A942" t="str">
        <f t="shared" si="42"/>
        <v>S1004350097300</v>
      </c>
      <c r="B942" t="s">
        <v>15</v>
      </c>
      <c r="C942" t="s">
        <v>354</v>
      </c>
      <c r="D942" t="s">
        <v>749</v>
      </c>
      <c r="E942" s="1">
        <v>0</v>
      </c>
      <c r="F942" s="1">
        <v>0</v>
      </c>
      <c r="G942" s="1">
        <v>0</v>
      </c>
      <c r="H942" s="1"/>
      <c r="J942" s="1">
        <f t="shared" si="43"/>
        <v>0</v>
      </c>
      <c r="K942" s="1">
        <f>IFERROR(VLOOKUP(A942,'Ending FY2016'!$A:$E,5,FALSE),"0")+H942</f>
        <v>0</v>
      </c>
      <c r="L942" s="1">
        <f t="shared" si="44"/>
        <v>0</v>
      </c>
      <c r="M942" t="s">
        <v>24</v>
      </c>
      <c r="N942" t="s">
        <v>24</v>
      </c>
      <c r="O942" t="s">
        <v>109</v>
      </c>
      <c r="P942" t="s">
        <v>41</v>
      </c>
      <c r="Q942" t="s">
        <v>22</v>
      </c>
      <c r="R942" t="s">
        <v>23</v>
      </c>
      <c r="S942" t="s">
        <v>24</v>
      </c>
      <c r="T942" s="1"/>
    </row>
    <row r="943" spans="1:20" x14ac:dyDescent="0.25">
      <c r="A943" t="str">
        <f t="shared" si="42"/>
        <v>S1004350097400</v>
      </c>
      <c r="B943" t="s">
        <v>15</v>
      </c>
      <c r="C943" t="s">
        <v>354</v>
      </c>
      <c r="D943" t="s">
        <v>612</v>
      </c>
      <c r="E943" s="1">
        <v>0</v>
      </c>
      <c r="F943" s="1">
        <v>0</v>
      </c>
      <c r="G943" s="1">
        <v>0</v>
      </c>
      <c r="H943" s="1"/>
      <c r="J943" s="1">
        <f t="shared" si="43"/>
        <v>0</v>
      </c>
      <c r="K943" s="1">
        <f>IFERROR(VLOOKUP(A943,'Ending FY2016'!$A:$E,5,FALSE),"0")+H943</f>
        <v>0</v>
      </c>
      <c r="L943" s="1">
        <f t="shared" si="44"/>
        <v>0</v>
      </c>
      <c r="M943" t="s">
        <v>24</v>
      </c>
      <c r="N943" t="s">
        <v>24</v>
      </c>
      <c r="O943" t="s">
        <v>109</v>
      </c>
      <c r="P943" t="s">
        <v>41</v>
      </c>
      <c r="Q943" t="s">
        <v>22</v>
      </c>
      <c r="R943" t="s">
        <v>23</v>
      </c>
      <c r="S943" t="s">
        <v>24</v>
      </c>
      <c r="T943" s="1"/>
    </row>
    <row r="944" spans="1:20" x14ac:dyDescent="0.25">
      <c r="A944" t="str">
        <f t="shared" si="42"/>
        <v>S1004350097500</v>
      </c>
      <c r="B944" t="s">
        <v>15</v>
      </c>
      <c r="C944" t="s">
        <v>354</v>
      </c>
      <c r="D944" t="s">
        <v>449</v>
      </c>
      <c r="E944" s="1">
        <v>-1.41</v>
      </c>
      <c r="F944" s="1">
        <v>38550.32</v>
      </c>
      <c r="G944" s="1">
        <v>119446.2</v>
      </c>
      <c r="H944" s="1"/>
      <c r="J944" s="1">
        <f t="shared" si="43"/>
        <v>80897.290000000008</v>
      </c>
      <c r="K944" s="1">
        <f>IFERROR(VLOOKUP(A944,'Ending FY2016'!$A:$E,5,FALSE),"0")+H944</f>
        <v>124037.06999999657</v>
      </c>
      <c r="L944" s="1">
        <f t="shared" si="44"/>
        <v>124037.06999999657</v>
      </c>
      <c r="M944" t="s">
        <v>24</v>
      </c>
      <c r="N944" t="s">
        <v>24</v>
      </c>
      <c r="O944" t="s">
        <v>109</v>
      </c>
      <c r="P944" t="s">
        <v>41</v>
      </c>
      <c r="Q944" t="s">
        <v>22</v>
      </c>
      <c r="R944" t="s">
        <v>23</v>
      </c>
      <c r="S944" t="s">
        <v>24</v>
      </c>
      <c r="T944" s="1"/>
    </row>
    <row r="945" spans="1:20" x14ac:dyDescent="0.25">
      <c r="A945" t="str">
        <f t="shared" si="42"/>
        <v>S2744350097500</v>
      </c>
      <c r="B945" t="s">
        <v>119</v>
      </c>
      <c r="C945" t="s">
        <v>354</v>
      </c>
      <c r="D945" t="s">
        <v>449</v>
      </c>
      <c r="E945" s="1">
        <v>0</v>
      </c>
      <c r="F945" s="1">
        <v>0</v>
      </c>
      <c r="G945" s="1">
        <v>0</v>
      </c>
      <c r="H945" s="1"/>
      <c r="J945" s="1">
        <f t="shared" si="43"/>
        <v>0</v>
      </c>
      <c r="K945" s="1">
        <f>IFERROR(VLOOKUP(A945,'Ending FY2016'!$A:$E,5,FALSE),"0")+H945</f>
        <v>0</v>
      </c>
      <c r="L945" s="1">
        <f t="shared" si="44"/>
        <v>0</v>
      </c>
      <c r="M945" t="s">
        <v>24</v>
      </c>
      <c r="N945" t="s">
        <v>24</v>
      </c>
      <c r="O945" t="s">
        <v>109</v>
      </c>
      <c r="P945" t="s">
        <v>41</v>
      </c>
      <c r="Q945" t="s">
        <v>22</v>
      </c>
      <c r="R945" t="s">
        <v>23</v>
      </c>
      <c r="S945" t="s">
        <v>24</v>
      </c>
      <c r="T945" s="1"/>
    </row>
    <row r="946" spans="1:20" x14ac:dyDescent="0.25">
      <c r="A946" t="str">
        <f t="shared" si="42"/>
        <v>S2254350097500</v>
      </c>
      <c r="B946" t="s">
        <v>750</v>
      </c>
      <c r="C946" t="s">
        <v>354</v>
      </c>
      <c r="D946" t="s">
        <v>449</v>
      </c>
      <c r="E946" s="1">
        <v>0</v>
      </c>
      <c r="F946" s="1">
        <v>0</v>
      </c>
      <c r="G946" s="1">
        <v>0</v>
      </c>
      <c r="H946" s="1"/>
      <c r="J946" s="1">
        <f t="shared" si="43"/>
        <v>0</v>
      </c>
      <c r="K946" s="1">
        <f>IFERROR(VLOOKUP(A946,'Ending FY2016'!$A:$E,5,FALSE),"0")+H946</f>
        <v>0</v>
      </c>
      <c r="L946" s="1">
        <f t="shared" si="44"/>
        <v>0</v>
      </c>
      <c r="M946" t="s">
        <v>24</v>
      </c>
      <c r="N946" t="s">
        <v>24</v>
      </c>
      <c r="O946" t="s">
        <v>109</v>
      </c>
      <c r="P946" t="s">
        <v>41</v>
      </c>
      <c r="Q946" t="s">
        <v>22</v>
      </c>
      <c r="R946" t="s">
        <v>23</v>
      </c>
      <c r="S946" t="s">
        <v>24</v>
      </c>
      <c r="T946" s="1"/>
    </row>
    <row r="947" spans="1:20" x14ac:dyDescent="0.25">
      <c r="A947" t="str">
        <f t="shared" si="42"/>
        <v>S2344350097500</v>
      </c>
      <c r="B947" t="s">
        <v>664</v>
      </c>
      <c r="C947" t="s">
        <v>354</v>
      </c>
      <c r="D947" t="s">
        <v>449</v>
      </c>
      <c r="E947" s="1">
        <v>0</v>
      </c>
      <c r="F947" s="1">
        <v>0</v>
      </c>
      <c r="G947" s="1">
        <v>0</v>
      </c>
      <c r="H947" s="1"/>
      <c r="J947" s="1">
        <f t="shared" si="43"/>
        <v>0</v>
      </c>
      <c r="K947" s="1">
        <f>IFERROR(VLOOKUP(A947,'Ending FY2016'!$A:$E,5,FALSE),"0")+H947</f>
        <v>0</v>
      </c>
      <c r="L947" s="1">
        <f t="shared" si="44"/>
        <v>0</v>
      </c>
      <c r="M947" t="s">
        <v>24</v>
      </c>
      <c r="N947" t="s">
        <v>24</v>
      </c>
      <c r="O947" t="s">
        <v>109</v>
      </c>
      <c r="P947" t="s">
        <v>41</v>
      </c>
      <c r="Q947" t="s">
        <v>22</v>
      </c>
      <c r="R947" t="s">
        <v>23</v>
      </c>
      <c r="S947" t="s">
        <v>24</v>
      </c>
      <c r="T947" s="1"/>
    </row>
    <row r="948" spans="1:20" x14ac:dyDescent="0.25">
      <c r="A948" t="str">
        <f t="shared" si="42"/>
        <v>S2374350097500</v>
      </c>
      <c r="B948" t="s">
        <v>659</v>
      </c>
      <c r="C948" t="s">
        <v>354</v>
      </c>
      <c r="D948" t="s">
        <v>449</v>
      </c>
      <c r="E948" s="1">
        <v>0</v>
      </c>
      <c r="F948" s="1">
        <v>0</v>
      </c>
      <c r="G948" s="1">
        <v>0</v>
      </c>
      <c r="H948" s="1"/>
      <c r="J948" s="1">
        <f t="shared" si="43"/>
        <v>0</v>
      </c>
      <c r="K948" s="1">
        <f>IFERROR(VLOOKUP(A948,'Ending FY2016'!$A:$E,5,FALSE),"0")+H948</f>
        <v>0</v>
      </c>
      <c r="L948" s="1">
        <f t="shared" si="44"/>
        <v>0</v>
      </c>
      <c r="M948" t="s">
        <v>24</v>
      </c>
      <c r="N948" t="s">
        <v>24</v>
      </c>
      <c r="O948" t="s">
        <v>109</v>
      </c>
      <c r="P948" t="s">
        <v>41</v>
      </c>
      <c r="Q948" t="s">
        <v>22</v>
      </c>
      <c r="R948" t="s">
        <v>23</v>
      </c>
      <c r="S948" t="s">
        <v>24</v>
      </c>
      <c r="T948" s="1"/>
    </row>
    <row r="949" spans="1:20" x14ac:dyDescent="0.25">
      <c r="A949" t="str">
        <f t="shared" si="42"/>
        <v>S1004350097700</v>
      </c>
      <c r="B949" t="s">
        <v>15</v>
      </c>
      <c r="C949" t="s">
        <v>354</v>
      </c>
      <c r="D949" t="s">
        <v>751</v>
      </c>
      <c r="E949" s="1">
        <v>-12700</v>
      </c>
      <c r="F949" s="1">
        <v>0</v>
      </c>
      <c r="G949" s="1">
        <v>0</v>
      </c>
      <c r="H949" s="1"/>
      <c r="J949" s="1">
        <f t="shared" si="43"/>
        <v>12700</v>
      </c>
      <c r="K949" s="1">
        <f>IFERROR(VLOOKUP(A949,'Ending FY2016'!$A:$E,5,FALSE),"0")+H949</f>
        <v>12700</v>
      </c>
      <c r="L949" s="1">
        <f t="shared" si="44"/>
        <v>12700</v>
      </c>
      <c r="M949" t="s">
        <v>24</v>
      </c>
      <c r="N949" t="s">
        <v>24</v>
      </c>
      <c r="O949" t="s">
        <v>109</v>
      </c>
      <c r="P949" t="s">
        <v>41</v>
      </c>
      <c r="Q949" t="s">
        <v>22</v>
      </c>
      <c r="R949" t="s">
        <v>23</v>
      </c>
      <c r="S949" t="s">
        <v>24</v>
      </c>
      <c r="T949" s="1"/>
    </row>
    <row r="950" spans="1:20" x14ac:dyDescent="0.25">
      <c r="A950" t="str">
        <f t="shared" si="42"/>
        <v>S1004350098900</v>
      </c>
      <c r="B950" t="s">
        <v>15</v>
      </c>
      <c r="C950" t="s">
        <v>354</v>
      </c>
      <c r="D950" t="s">
        <v>752</v>
      </c>
      <c r="E950" s="1">
        <v>-39274823.340000004</v>
      </c>
      <c r="F950" s="1">
        <v>0</v>
      </c>
      <c r="G950" s="1">
        <v>0</v>
      </c>
      <c r="H950" s="1"/>
      <c r="J950" s="1">
        <f t="shared" si="43"/>
        <v>39274823.340000004</v>
      </c>
      <c r="K950" s="1">
        <f>IFERROR(VLOOKUP(A950,'Ending FY2016'!$A:$E,5,FALSE),"0")+H950</f>
        <v>0</v>
      </c>
      <c r="L950" s="1">
        <f t="shared" si="44"/>
        <v>0</v>
      </c>
      <c r="M950" t="s">
        <v>24</v>
      </c>
      <c r="N950" t="s">
        <v>24</v>
      </c>
      <c r="O950" t="s">
        <v>109</v>
      </c>
      <c r="P950" t="s">
        <v>41</v>
      </c>
      <c r="Q950" t="s">
        <v>22</v>
      </c>
      <c r="R950" t="s">
        <v>23</v>
      </c>
      <c r="S950" t="s">
        <v>24</v>
      </c>
      <c r="T950" s="1"/>
    </row>
    <row r="951" spans="1:20" x14ac:dyDescent="0.25">
      <c r="A951" t="str">
        <f t="shared" si="42"/>
        <v>S1004350099100</v>
      </c>
      <c r="B951" t="s">
        <v>15</v>
      </c>
      <c r="C951" t="s">
        <v>354</v>
      </c>
      <c r="D951" t="s">
        <v>124</v>
      </c>
      <c r="E951" s="1">
        <v>250</v>
      </c>
      <c r="F951" s="1">
        <v>-2845</v>
      </c>
      <c r="G951" s="1">
        <v>0</v>
      </c>
      <c r="H951" s="1"/>
      <c r="J951" s="1">
        <f t="shared" si="43"/>
        <v>2595</v>
      </c>
      <c r="K951" s="1">
        <f>IFERROR(VLOOKUP(A951,'Ending FY2016'!$A:$E,5,FALSE),"0")+H951</f>
        <v>0</v>
      </c>
      <c r="L951" s="1">
        <f t="shared" si="44"/>
        <v>0</v>
      </c>
      <c r="M951" t="s">
        <v>24</v>
      </c>
      <c r="N951" t="s">
        <v>24</v>
      </c>
      <c r="O951" t="s">
        <v>109</v>
      </c>
      <c r="P951" t="s">
        <v>41</v>
      </c>
      <c r="Q951" t="s">
        <v>22</v>
      </c>
      <c r="R951" t="s">
        <v>23</v>
      </c>
      <c r="S951" t="s">
        <v>24</v>
      </c>
      <c r="T951" s="1"/>
    </row>
    <row r="952" spans="1:20" x14ac:dyDescent="0.25">
      <c r="A952" t="str">
        <f t="shared" si="42"/>
        <v>S1004350099200</v>
      </c>
      <c r="B952" t="s">
        <v>15</v>
      </c>
      <c r="C952" t="s">
        <v>354</v>
      </c>
      <c r="D952" t="s">
        <v>753</v>
      </c>
      <c r="E952" s="1">
        <v>58717.06</v>
      </c>
      <c r="F952" s="1">
        <v>0</v>
      </c>
      <c r="G952" s="1">
        <v>0</v>
      </c>
      <c r="H952" s="1"/>
      <c r="J952" s="1">
        <f t="shared" si="43"/>
        <v>-58717.06</v>
      </c>
      <c r="K952" s="1">
        <f>IFERROR(VLOOKUP(A952,'Ending FY2016'!$A:$E,5,FALSE),"0")+H952</f>
        <v>0</v>
      </c>
      <c r="L952" s="1">
        <f t="shared" si="44"/>
        <v>0</v>
      </c>
      <c r="M952" t="s">
        <v>24</v>
      </c>
      <c r="N952" t="s">
        <v>24</v>
      </c>
      <c r="O952" t="s">
        <v>109</v>
      </c>
      <c r="P952" t="s">
        <v>41</v>
      </c>
      <c r="Q952" t="s">
        <v>22</v>
      </c>
      <c r="R952" t="s">
        <v>23</v>
      </c>
      <c r="S952" t="s">
        <v>24</v>
      </c>
      <c r="T952" s="1"/>
    </row>
    <row r="953" spans="1:20" x14ac:dyDescent="0.25">
      <c r="A953" t="str">
        <f t="shared" si="42"/>
        <v>S1004350099300</v>
      </c>
      <c r="B953" t="s">
        <v>15</v>
      </c>
      <c r="C953" t="s">
        <v>354</v>
      </c>
      <c r="D953" t="s">
        <v>125</v>
      </c>
      <c r="E953" s="1">
        <v>0</v>
      </c>
      <c r="F953" s="1">
        <v>62496.28</v>
      </c>
      <c r="G953" s="1">
        <v>-9971048</v>
      </c>
      <c r="H953" s="1"/>
      <c r="J953" s="1">
        <f t="shared" si="43"/>
        <v>-10033544.279999999</v>
      </c>
      <c r="K953" s="1">
        <f>IFERROR(VLOOKUP(A953,'Ending FY2016'!$A:$E,5,FALSE),"0")+H953</f>
        <v>-10003316.460000001</v>
      </c>
      <c r="L953" s="1">
        <f t="shared" si="44"/>
        <v>-10003316.460000001</v>
      </c>
      <c r="M953" t="s">
        <v>24</v>
      </c>
      <c r="N953" t="s">
        <v>24</v>
      </c>
      <c r="O953" t="s">
        <v>107</v>
      </c>
      <c r="P953" t="s">
        <v>41</v>
      </c>
      <c r="Q953" t="s">
        <v>22</v>
      </c>
      <c r="R953" t="s">
        <v>23</v>
      </c>
      <c r="S953" t="s">
        <v>24</v>
      </c>
      <c r="T953" s="1"/>
    </row>
    <row r="954" spans="1:20" x14ac:dyDescent="0.25">
      <c r="A954" t="str">
        <f t="shared" si="42"/>
        <v>S1004350099401</v>
      </c>
      <c r="B954" t="s">
        <v>15</v>
      </c>
      <c r="C954" t="s">
        <v>354</v>
      </c>
      <c r="D954" t="s">
        <v>459</v>
      </c>
      <c r="E954" s="1">
        <v>0</v>
      </c>
      <c r="F954" s="1">
        <v>0</v>
      </c>
      <c r="G954" s="1">
        <v>0</v>
      </c>
      <c r="H954" s="1"/>
      <c r="J954" s="1">
        <f t="shared" si="43"/>
        <v>0</v>
      </c>
      <c r="K954" s="1">
        <f>IFERROR(VLOOKUP(A954,'Ending FY2016'!$A:$E,5,FALSE),"0")+H954</f>
        <v>-12072708.9</v>
      </c>
      <c r="L954" s="1">
        <f t="shared" si="44"/>
        <v>-12072708.9</v>
      </c>
      <c r="M954" t="s">
        <v>24</v>
      </c>
      <c r="N954" t="s">
        <v>24</v>
      </c>
      <c r="O954" t="s">
        <v>109</v>
      </c>
      <c r="P954" t="s">
        <v>41</v>
      </c>
      <c r="Q954" t="s">
        <v>22</v>
      </c>
      <c r="R954" t="s">
        <v>23</v>
      </c>
      <c r="S954" t="s">
        <v>24</v>
      </c>
      <c r="T954" s="1"/>
    </row>
    <row r="955" spans="1:20" x14ac:dyDescent="0.25">
      <c r="A955" t="str">
        <f t="shared" si="42"/>
        <v>S2744350099401</v>
      </c>
      <c r="B955" t="s">
        <v>119</v>
      </c>
      <c r="C955" t="s">
        <v>354</v>
      </c>
      <c r="D955" t="s">
        <v>459</v>
      </c>
      <c r="E955" s="1">
        <v>0</v>
      </c>
      <c r="F955" s="1">
        <v>0</v>
      </c>
      <c r="G955" s="1">
        <v>0</v>
      </c>
      <c r="H955" s="1"/>
      <c r="J955" s="1">
        <f t="shared" si="43"/>
        <v>0</v>
      </c>
      <c r="K955" s="1">
        <f>IFERROR(VLOOKUP(A955,'Ending FY2016'!$A:$E,5,FALSE),"0")+H955</f>
        <v>-15.62</v>
      </c>
      <c r="L955" s="1">
        <f t="shared" si="44"/>
        <v>-15.62</v>
      </c>
      <c r="M955" t="s">
        <v>24</v>
      </c>
      <c r="N955" t="s">
        <v>24</v>
      </c>
      <c r="O955" t="s">
        <v>109</v>
      </c>
      <c r="P955" t="s">
        <v>41</v>
      </c>
      <c r="Q955" t="s">
        <v>22</v>
      </c>
      <c r="R955" t="s">
        <v>23</v>
      </c>
      <c r="S955" t="s">
        <v>24</v>
      </c>
      <c r="T955" s="1"/>
    </row>
    <row r="956" spans="1:20" x14ac:dyDescent="0.25">
      <c r="A956" t="str">
        <f t="shared" si="42"/>
        <v>S2254350099401</v>
      </c>
      <c r="B956" t="s">
        <v>750</v>
      </c>
      <c r="C956" t="s">
        <v>354</v>
      </c>
      <c r="D956" t="s">
        <v>459</v>
      </c>
      <c r="E956" s="1">
        <v>0</v>
      </c>
      <c r="F956" s="1">
        <v>0</v>
      </c>
      <c r="G956" s="1">
        <v>0</v>
      </c>
      <c r="H956" s="1"/>
      <c r="J956" s="1">
        <f t="shared" si="43"/>
        <v>0</v>
      </c>
      <c r="K956" s="1">
        <f>IFERROR(VLOOKUP(A956,'Ending FY2016'!$A:$E,5,FALSE),"0")+H956</f>
        <v>0</v>
      </c>
      <c r="L956" s="1">
        <f t="shared" si="44"/>
        <v>0</v>
      </c>
      <c r="M956" t="s">
        <v>24</v>
      </c>
      <c r="N956" t="s">
        <v>24</v>
      </c>
      <c r="O956" t="s">
        <v>109</v>
      </c>
      <c r="P956" t="s">
        <v>41</v>
      </c>
      <c r="Q956" t="s">
        <v>22</v>
      </c>
      <c r="R956" t="s">
        <v>23</v>
      </c>
      <c r="S956" t="s">
        <v>24</v>
      </c>
      <c r="T956" s="1"/>
    </row>
    <row r="957" spans="1:20" x14ac:dyDescent="0.25">
      <c r="A957" t="str">
        <f t="shared" si="42"/>
        <v>S2344350099401</v>
      </c>
      <c r="B957" t="s">
        <v>664</v>
      </c>
      <c r="C957" t="s">
        <v>354</v>
      </c>
      <c r="D957" t="s">
        <v>459</v>
      </c>
      <c r="E957" s="1">
        <v>0</v>
      </c>
      <c r="F957" s="1">
        <v>0</v>
      </c>
      <c r="G957" s="1">
        <v>0</v>
      </c>
      <c r="H957" s="1"/>
      <c r="J957" s="1">
        <f t="shared" si="43"/>
        <v>0</v>
      </c>
      <c r="K957" s="1">
        <f>IFERROR(VLOOKUP(A957,'Ending FY2016'!$A:$E,5,FALSE),"0")+H957</f>
        <v>0</v>
      </c>
      <c r="L957" s="1">
        <f t="shared" si="44"/>
        <v>0</v>
      </c>
      <c r="M957" t="s">
        <v>24</v>
      </c>
      <c r="N957" t="s">
        <v>24</v>
      </c>
      <c r="O957" t="s">
        <v>109</v>
      </c>
      <c r="P957" t="s">
        <v>41</v>
      </c>
      <c r="Q957" t="s">
        <v>22</v>
      </c>
      <c r="R957" t="s">
        <v>23</v>
      </c>
      <c r="S957" t="s">
        <v>24</v>
      </c>
      <c r="T957" s="1"/>
    </row>
    <row r="958" spans="1:20" x14ac:dyDescent="0.25">
      <c r="A958" t="str">
        <f t="shared" si="42"/>
        <v>S2374350099401</v>
      </c>
      <c r="B958" t="s">
        <v>659</v>
      </c>
      <c r="C958" t="s">
        <v>354</v>
      </c>
      <c r="D958" t="s">
        <v>459</v>
      </c>
      <c r="E958" s="1">
        <v>0</v>
      </c>
      <c r="F958" s="1">
        <v>0</v>
      </c>
      <c r="G958" s="1">
        <v>0</v>
      </c>
      <c r="H958" s="1"/>
      <c r="J958" s="1">
        <f t="shared" si="43"/>
        <v>0</v>
      </c>
      <c r="K958" s="1">
        <f>IFERROR(VLOOKUP(A958,'Ending FY2016'!$A:$E,5,FALSE),"0")+H958</f>
        <v>0</v>
      </c>
      <c r="L958" s="1">
        <f t="shared" si="44"/>
        <v>0</v>
      </c>
      <c r="M958" t="s">
        <v>24</v>
      </c>
      <c r="N958" t="s">
        <v>24</v>
      </c>
      <c r="O958" t="s">
        <v>109</v>
      </c>
      <c r="P958" t="s">
        <v>41</v>
      </c>
      <c r="Q958" t="s">
        <v>22</v>
      </c>
      <c r="R958" t="s">
        <v>23</v>
      </c>
      <c r="S958" t="s">
        <v>24</v>
      </c>
      <c r="T958" s="1"/>
    </row>
    <row r="959" spans="1:20" x14ac:dyDescent="0.25">
      <c r="A959" t="str">
        <f t="shared" si="42"/>
        <v>S1004350099700</v>
      </c>
      <c r="B959" t="s">
        <v>15</v>
      </c>
      <c r="C959" t="s">
        <v>354</v>
      </c>
      <c r="D959" t="s">
        <v>236</v>
      </c>
      <c r="E959" s="1">
        <v>-492138.46</v>
      </c>
      <c r="F959" s="1">
        <v>0</v>
      </c>
      <c r="G959" s="1">
        <v>0</v>
      </c>
      <c r="H959" s="1"/>
      <c r="J959" s="1">
        <f t="shared" si="43"/>
        <v>492138.46</v>
      </c>
      <c r="K959" s="1">
        <f>IFERROR(VLOOKUP(A959,'Ending FY2016'!$A:$E,5,FALSE),"0")+H959</f>
        <v>0</v>
      </c>
      <c r="L959" s="1">
        <f t="shared" si="44"/>
        <v>0</v>
      </c>
      <c r="M959" t="s">
        <v>24</v>
      </c>
      <c r="N959" t="s">
        <v>24</v>
      </c>
      <c r="O959" t="s">
        <v>109</v>
      </c>
      <c r="P959" t="s">
        <v>41</v>
      </c>
      <c r="Q959" t="s">
        <v>22</v>
      </c>
      <c r="R959" t="s">
        <v>23</v>
      </c>
      <c r="S959" t="s">
        <v>24</v>
      </c>
      <c r="T959" s="1"/>
    </row>
    <row r="960" spans="1:20" x14ac:dyDescent="0.25">
      <c r="A960" t="str">
        <f t="shared" si="42"/>
        <v>S1004350099800</v>
      </c>
      <c r="B960" t="s">
        <v>15</v>
      </c>
      <c r="C960" t="s">
        <v>354</v>
      </c>
      <c r="D960" t="s">
        <v>144</v>
      </c>
      <c r="E960" s="1">
        <v>462779.93</v>
      </c>
      <c r="F960" s="1">
        <v>0</v>
      </c>
      <c r="G960" s="1">
        <v>0</v>
      </c>
      <c r="H960" s="1"/>
      <c r="J960" s="1">
        <f t="shared" si="43"/>
        <v>-462779.93</v>
      </c>
      <c r="K960" s="1">
        <f>IFERROR(VLOOKUP(A960,'Ending FY2016'!$A:$E,5,FALSE),"0")+H960</f>
        <v>0</v>
      </c>
      <c r="L960" s="1">
        <f t="shared" si="44"/>
        <v>0</v>
      </c>
      <c r="M960" t="s">
        <v>24</v>
      </c>
      <c r="N960" t="s">
        <v>24</v>
      </c>
      <c r="O960" t="s">
        <v>109</v>
      </c>
      <c r="P960" t="s">
        <v>41</v>
      </c>
      <c r="Q960" t="s">
        <v>22</v>
      </c>
      <c r="R960" t="s">
        <v>23</v>
      </c>
      <c r="S960" t="s">
        <v>24</v>
      </c>
      <c r="T960" s="1"/>
    </row>
    <row r="961" spans="1:20" x14ac:dyDescent="0.25">
      <c r="A961" t="str">
        <f t="shared" si="42"/>
        <v>S2744350099800</v>
      </c>
      <c r="B961" t="s">
        <v>119</v>
      </c>
      <c r="C961" t="s">
        <v>354</v>
      </c>
      <c r="D961" t="s">
        <v>144</v>
      </c>
      <c r="E961" s="1">
        <v>489</v>
      </c>
      <c r="F961" s="1">
        <v>0</v>
      </c>
      <c r="G961" s="1">
        <v>0</v>
      </c>
      <c r="H961" s="1"/>
      <c r="J961" s="1">
        <f t="shared" si="43"/>
        <v>-489</v>
      </c>
      <c r="K961" s="1">
        <f>IFERROR(VLOOKUP(A961,'Ending FY2016'!$A:$E,5,FALSE),"0")+H961</f>
        <v>0</v>
      </c>
      <c r="L961" s="1">
        <f t="shared" si="44"/>
        <v>0</v>
      </c>
      <c r="M961" t="s">
        <v>24</v>
      </c>
      <c r="N961" t="s">
        <v>24</v>
      </c>
      <c r="O961" t="s">
        <v>109</v>
      </c>
      <c r="P961" t="s">
        <v>41</v>
      </c>
      <c r="Q961" t="s">
        <v>22</v>
      </c>
      <c r="R961" t="s">
        <v>23</v>
      </c>
      <c r="S961" t="s">
        <v>24</v>
      </c>
      <c r="T961" s="1"/>
    </row>
    <row r="962" spans="1:20" x14ac:dyDescent="0.25">
      <c r="A962" t="str">
        <f t="shared" si="42"/>
        <v>S1004350099802</v>
      </c>
      <c r="B962" t="s">
        <v>15</v>
      </c>
      <c r="C962" t="s">
        <v>354</v>
      </c>
      <c r="D962" t="s">
        <v>213</v>
      </c>
      <c r="E962" s="1">
        <v>0</v>
      </c>
      <c r="F962" s="1">
        <v>0</v>
      </c>
      <c r="G962" s="1">
        <v>0</v>
      </c>
      <c r="H962" s="1"/>
      <c r="J962" s="1">
        <f t="shared" si="43"/>
        <v>0</v>
      </c>
      <c r="K962" s="1">
        <f>IFERROR(VLOOKUP(A962,'Ending FY2016'!$A:$E,5,FALSE),"0")+H962</f>
        <v>0</v>
      </c>
      <c r="L962" s="1">
        <f t="shared" si="44"/>
        <v>0</v>
      </c>
      <c r="M962" t="s">
        <v>24</v>
      </c>
      <c r="N962" t="s">
        <v>24</v>
      </c>
      <c r="O962" t="s">
        <v>109</v>
      </c>
      <c r="P962" t="s">
        <v>41</v>
      </c>
      <c r="Q962" t="s">
        <v>22</v>
      </c>
      <c r="R962" t="s">
        <v>23</v>
      </c>
      <c r="S962" t="s">
        <v>24</v>
      </c>
      <c r="T962" s="1"/>
    </row>
    <row r="963" spans="1:20" x14ac:dyDescent="0.25">
      <c r="A963" t="str">
        <f t="shared" si="42"/>
        <v>S1004350099900</v>
      </c>
      <c r="B963" t="s">
        <v>15</v>
      </c>
      <c r="C963" t="s">
        <v>354</v>
      </c>
      <c r="D963" t="s">
        <v>127</v>
      </c>
      <c r="E963" s="1">
        <v>-25559.049999999996</v>
      </c>
      <c r="F963" s="1">
        <v>0</v>
      </c>
      <c r="G963" s="1">
        <v>0</v>
      </c>
      <c r="H963" s="1"/>
      <c r="J963" s="1">
        <f t="shared" si="43"/>
        <v>25559.049999999996</v>
      </c>
      <c r="K963" s="1">
        <f>IFERROR(VLOOKUP(A963,'Ending FY2016'!$A:$E,5,FALSE),"0")+H963</f>
        <v>25562</v>
      </c>
      <c r="L963" s="1">
        <f t="shared" si="44"/>
        <v>25559.049999999996</v>
      </c>
      <c r="M963" t="s">
        <v>24</v>
      </c>
      <c r="N963" t="s">
        <v>24</v>
      </c>
      <c r="O963" t="s">
        <v>107</v>
      </c>
      <c r="P963" t="s">
        <v>41</v>
      </c>
      <c r="Q963" t="s">
        <v>22</v>
      </c>
      <c r="R963" t="s">
        <v>23</v>
      </c>
      <c r="S963" t="s">
        <v>24</v>
      </c>
      <c r="T963" s="1"/>
    </row>
    <row r="964" spans="1:20" x14ac:dyDescent="0.25">
      <c r="A964" t="str">
        <f t="shared" ref="A964:A1027" si="45">B964&amp;C964&amp;D964</f>
        <v>S1004350055300</v>
      </c>
      <c r="B964" t="s">
        <v>15</v>
      </c>
      <c r="C964" t="s">
        <v>354</v>
      </c>
      <c r="D964" t="s">
        <v>380</v>
      </c>
      <c r="E964" s="1">
        <v>0</v>
      </c>
      <c r="F964" s="1">
        <v>232.54</v>
      </c>
      <c r="G964" s="1">
        <v>0</v>
      </c>
      <c r="H964" s="1"/>
      <c r="J964" s="1">
        <f t="shared" ref="J964:J1027" si="46">-E964-F964+G964+H964</f>
        <v>-232.54</v>
      </c>
      <c r="K964" s="1">
        <f>IFERROR(VLOOKUP(A964,'Ending FY2016'!$A:$E,5,FALSE),"0")+H964</f>
        <v>-2</v>
      </c>
      <c r="L964" s="1">
        <f t="shared" ref="L964:L1027" si="47">IF(J964-K964&lt;-10,K964+I964,IF(J964-K964&gt;10,K964+I964,J964+I964))</f>
        <v>-2</v>
      </c>
      <c r="M964" t="s">
        <v>142</v>
      </c>
      <c r="N964" t="s">
        <v>243</v>
      </c>
      <c r="O964" t="s">
        <v>20</v>
      </c>
      <c r="P964" t="s">
        <v>41</v>
      </c>
      <c r="Q964" t="s">
        <v>22</v>
      </c>
      <c r="R964" t="s">
        <v>21</v>
      </c>
      <c r="S964" t="s">
        <v>66</v>
      </c>
      <c r="T964" s="1"/>
    </row>
    <row r="965" spans="1:20" x14ac:dyDescent="0.25">
      <c r="A965" t="str">
        <f t="shared" si="45"/>
        <v>S1004370013100</v>
      </c>
      <c r="B965" t="s">
        <v>15</v>
      </c>
      <c r="C965" t="s">
        <v>638</v>
      </c>
      <c r="D965" t="s">
        <v>27</v>
      </c>
      <c r="E965" s="1">
        <v>0</v>
      </c>
      <c r="F965" s="1">
        <v>0</v>
      </c>
      <c r="G965" s="1">
        <v>0</v>
      </c>
      <c r="H965" s="1"/>
      <c r="J965" s="1">
        <f t="shared" si="46"/>
        <v>0</v>
      </c>
      <c r="K965" s="1">
        <f>IFERROR(VLOOKUP(A965,'Ending FY2016'!$A:$E,5,FALSE),"0")+H965</f>
        <v>0</v>
      </c>
      <c r="L965" s="1">
        <f t="shared" si="47"/>
        <v>0</v>
      </c>
      <c r="M965" t="s">
        <v>18</v>
      </c>
      <c r="N965" t="s">
        <v>597</v>
      </c>
      <c r="O965" t="s">
        <v>20</v>
      </c>
      <c r="P965" t="s">
        <v>21</v>
      </c>
      <c r="Q965" t="s">
        <v>22</v>
      </c>
      <c r="R965" t="s">
        <v>79</v>
      </c>
      <c r="S965" t="s">
        <v>23</v>
      </c>
      <c r="T965" s="1"/>
    </row>
    <row r="966" spans="1:20" x14ac:dyDescent="0.25">
      <c r="A966" t="str">
        <f t="shared" si="45"/>
        <v>S1004370026500</v>
      </c>
      <c r="B966" t="s">
        <v>15</v>
      </c>
      <c r="C966" t="s">
        <v>638</v>
      </c>
      <c r="D966" t="s">
        <v>754</v>
      </c>
      <c r="E966" s="1">
        <v>-11086856.74</v>
      </c>
      <c r="F966" s="1">
        <v>0</v>
      </c>
      <c r="G966" s="1">
        <v>0</v>
      </c>
      <c r="H966" s="1"/>
      <c r="J966" s="1">
        <f t="shared" si="46"/>
        <v>11086856.74</v>
      </c>
      <c r="K966" s="1">
        <f>IFERROR(VLOOKUP(A966,'Ending FY2016'!$A:$E,5,FALSE),"0")+H966</f>
        <v>11086859.350000001</v>
      </c>
      <c r="L966" s="1">
        <f t="shared" si="47"/>
        <v>11086856.74</v>
      </c>
      <c r="M966" t="s">
        <v>70</v>
      </c>
      <c r="N966" t="s">
        <v>85</v>
      </c>
      <c r="O966" t="s">
        <v>20</v>
      </c>
      <c r="P966" t="s">
        <v>41</v>
      </c>
      <c r="Q966" t="s">
        <v>22</v>
      </c>
      <c r="R966" t="s">
        <v>21</v>
      </c>
      <c r="S966" t="s">
        <v>23</v>
      </c>
      <c r="T966" s="1"/>
    </row>
    <row r="967" spans="1:20" x14ac:dyDescent="0.25">
      <c r="A967" t="str">
        <f t="shared" si="45"/>
        <v>S1004370012000</v>
      </c>
      <c r="B967" t="s">
        <v>15</v>
      </c>
      <c r="C967" t="s">
        <v>638</v>
      </c>
      <c r="D967" t="s">
        <v>159</v>
      </c>
      <c r="E967" s="1">
        <v>-1.02</v>
      </c>
      <c r="F967" s="1">
        <v>15</v>
      </c>
      <c r="G967" s="1">
        <v>0</v>
      </c>
      <c r="H967" s="1"/>
      <c r="J967" s="1">
        <f t="shared" si="46"/>
        <v>-13.98</v>
      </c>
      <c r="K967" s="1">
        <f>IFERROR(VLOOKUP(A967,'Ending FY2016'!$A:$E,5,FALSE),"0")+H967</f>
        <v>2.5999999999839929E-2</v>
      </c>
      <c r="L967" s="1">
        <f t="shared" si="47"/>
        <v>2.5999999999839929E-2</v>
      </c>
      <c r="M967" t="s">
        <v>18</v>
      </c>
      <c r="N967" t="s">
        <v>468</v>
      </c>
      <c r="O967" t="s">
        <v>20</v>
      </c>
      <c r="P967" t="s">
        <v>21</v>
      </c>
      <c r="Q967" t="s">
        <v>22</v>
      </c>
      <c r="R967" t="s">
        <v>23</v>
      </c>
      <c r="S967" t="s">
        <v>24</v>
      </c>
      <c r="T967" s="1"/>
    </row>
    <row r="968" spans="1:20" x14ac:dyDescent="0.25">
      <c r="A968" t="str">
        <f t="shared" si="45"/>
        <v>S1004370012100</v>
      </c>
      <c r="B968" t="s">
        <v>15</v>
      </c>
      <c r="C968" t="s">
        <v>638</v>
      </c>
      <c r="D968" t="s">
        <v>51</v>
      </c>
      <c r="E968" s="1">
        <v>-9775.39</v>
      </c>
      <c r="F968" s="1">
        <v>9771.5</v>
      </c>
      <c r="G968" s="1">
        <v>0</v>
      </c>
      <c r="H968" s="1"/>
      <c r="J968" s="1">
        <f t="shared" si="46"/>
        <v>3.8899999999994179</v>
      </c>
      <c r="K968" s="1">
        <f>IFERROR(VLOOKUP(A968,'Ending FY2016'!$A:$E,5,FALSE),"0")+H968</f>
        <v>0.8110000000015134</v>
      </c>
      <c r="L968" s="1">
        <f t="shared" si="47"/>
        <v>3.8899999999994179</v>
      </c>
      <c r="M968" t="s">
        <v>18</v>
      </c>
      <c r="N968" t="s">
        <v>468</v>
      </c>
      <c r="O968" t="s">
        <v>20</v>
      </c>
      <c r="P968" t="s">
        <v>21</v>
      </c>
      <c r="Q968" t="s">
        <v>22</v>
      </c>
      <c r="R968" t="s">
        <v>23</v>
      </c>
      <c r="S968" t="s">
        <v>24</v>
      </c>
      <c r="T968" s="1"/>
    </row>
    <row r="969" spans="1:20" x14ac:dyDescent="0.25">
      <c r="A969" t="str">
        <f t="shared" si="45"/>
        <v>S1004370012200</v>
      </c>
      <c r="B969" t="s">
        <v>15</v>
      </c>
      <c r="C969" t="s">
        <v>638</v>
      </c>
      <c r="D969" t="s">
        <v>53</v>
      </c>
      <c r="E969" s="1">
        <v>-7480215.5499999998</v>
      </c>
      <c r="F969" s="1">
        <v>0</v>
      </c>
      <c r="G969" s="1">
        <v>0</v>
      </c>
      <c r="H969" s="1"/>
      <c r="J969" s="1">
        <f t="shared" si="46"/>
        <v>7480215.5499999998</v>
      </c>
      <c r="K969" s="1">
        <f>IFERROR(VLOOKUP(A969,'Ending FY2016'!$A:$E,5,FALSE),"0")+H969</f>
        <v>7480217.4139999999</v>
      </c>
      <c r="L969" s="1">
        <f t="shared" si="47"/>
        <v>7480215.5499999998</v>
      </c>
      <c r="M969" t="s">
        <v>18</v>
      </c>
      <c r="N969" t="s">
        <v>500</v>
      </c>
      <c r="O969" t="s">
        <v>20</v>
      </c>
      <c r="P969" t="s">
        <v>41</v>
      </c>
      <c r="Q969" t="s">
        <v>22</v>
      </c>
      <c r="R969" t="s">
        <v>21</v>
      </c>
      <c r="S969" t="s">
        <v>24</v>
      </c>
      <c r="T969" s="1"/>
    </row>
    <row r="970" spans="1:20" x14ac:dyDescent="0.25">
      <c r="A970" t="str">
        <f t="shared" si="45"/>
        <v>S1004370012300</v>
      </c>
      <c r="B970" t="s">
        <v>15</v>
      </c>
      <c r="C970" t="s">
        <v>638</v>
      </c>
      <c r="D970" t="s">
        <v>129</v>
      </c>
      <c r="E970" s="1">
        <v>2053243.88</v>
      </c>
      <c r="F970" s="1">
        <v>6159737.25</v>
      </c>
      <c r="G970" s="1">
        <v>0</v>
      </c>
      <c r="H970" s="1"/>
      <c r="J970" s="1">
        <f t="shared" si="46"/>
        <v>-8212981.1299999999</v>
      </c>
      <c r="K970" s="1">
        <f>IFERROR(VLOOKUP(A970,'Ending FY2016'!$A:$E,5,FALSE),"0")+H970</f>
        <v>-8212982.6100000003</v>
      </c>
      <c r="L970" s="1">
        <f t="shared" si="47"/>
        <v>-8212981.1299999999</v>
      </c>
      <c r="M970" t="s">
        <v>18</v>
      </c>
      <c r="N970" t="s">
        <v>98</v>
      </c>
      <c r="O970" t="s">
        <v>20</v>
      </c>
      <c r="P970" t="s">
        <v>41</v>
      </c>
      <c r="Q970" t="s">
        <v>22</v>
      </c>
      <c r="R970" t="s">
        <v>79</v>
      </c>
      <c r="S970" t="s">
        <v>23</v>
      </c>
      <c r="T970" s="1"/>
    </row>
    <row r="971" spans="1:20" x14ac:dyDescent="0.25">
      <c r="A971" t="str">
        <f t="shared" si="45"/>
        <v>S1004370012600</v>
      </c>
      <c r="B971" t="s">
        <v>15</v>
      </c>
      <c r="C971" t="s">
        <v>638</v>
      </c>
      <c r="D971" t="s">
        <v>54</v>
      </c>
      <c r="E971" s="1">
        <v>98975.08</v>
      </c>
      <c r="F971" s="1">
        <v>0</v>
      </c>
      <c r="G971" s="1">
        <v>0</v>
      </c>
      <c r="H971" s="1"/>
      <c r="J971" s="1">
        <f t="shared" si="46"/>
        <v>-98975.08</v>
      </c>
      <c r="K971" s="1">
        <f>IFERROR(VLOOKUP(A971,'Ending FY2016'!$A:$E,5,FALSE),"0")+H971</f>
        <v>-98976.520000000019</v>
      </c>
      <c r="L971" s="1">
        <f t="shared" si="47"/>
        <v>-98975.08</v>
      </c>
      <c r="M971" t="s">
        <v>18</v>
      </c>
      <c r="N971" t="s">
        <v>30</v>
      </c>
      <c r="O971" t="s">
        <v>20</v>
      </c>
      <c r="P971" t="s">
        <v>41</v>
      </c>
      <c r="Q971" t="s">
        <v>22</v>
      </c>
      <c r="R971" t="s">
        <v>23</v>
      </c>
      <c r="S971" t="s">
        <v>24</v>
      </c>
      <c r="T971" s="1"/>
    </row>
    <row r="972" spans="1:20" x14ac:dyDescent="0.25">
      <c r="A972" t="str">
        <f t="shared" si="45"/>
        <v>S1004370012700</v>
      </c>
      <c r="B972" t="s">
        <v>15</v>
      </c>
      <c r="C972" t="s">
        <v>638</v>
      </c>
      <c r="D972" t="s">
        <v>177</v>
      </c>
      <c r="E972" s="1">
        <v>-418537.08</v>
      </c>
      <c r="F972" s="1">
        <v>0</v>
      </c>
      <c r="G972" s="1">
        <v>0</v>
      </c>
      <c r="H972" s="1"/>
      <c r="J972" s="1">
        <f t="shared" si="46"/>
        <v>418537.08</v>
      </c>
      <c r="K972" s="1">
        <f>IFERROR(VLOOKUP(A972,'Ending FY2016'!$A:$E,5,FALSE),"0")+H972</f>
        <v>418539.78</v>
      </c>
      <c r="L972" s="1">
        <f t="shared" si="47"/>
        <v>418537.08</v>
      </c>
      <c r="M972" t="s">
        <v>18</v>
      </c>
      <c r="N972" t="s">
        <v>755</v>
      </c>
      <c r="O972" t="s">
        <v>20</v>
      </c>
      <c r="P972" t="s">
        <v>41</v>
      </c>
      <c r="Q972" t="s">
        <v>22</v>
      </c>
      <c r="R972" t="s">
        <v>21</v>
      </c>
      <c r="S972" t="s">
        <v>24</v>
      </c>
      <c r="T972" s="1"/>
    </row>
    <row r="973" spans="1:20" x14ac:dyDescent="0.25">
      <c r="A973" t="str">
        <f t="shared" si="45"/>
        <v>S1004370012800</v>
      </c>
      <c r="B973" t="s">
        <v>15</v>
      </c>
      <c r="C973" t="s">
        <v>638</v>
      </c>
      <c r="D973" t="s">
        <v>55</v>
      </c>
      <c r="E973" s="1">
        <v>-64894.31</v>
      </c>
      <c r="F973" s="1">
        <v>225</v>
      </c>
      <c r="G973" s="1">
        <v>0</v>
      </c>
      <c r="H973" s="1"/>
      <c r="J973" s="1">
        <f t="shared" si="46"/>
        <v>64669.31</v>
      </c>
      <c r="K973" s="1">
        <f>IFERROR(VLOOKUP(A973,'Ending FY2016'!$A:$E,5,FALSE),"0")+H973</f>
        <v>64672.13</v>
      </c>
      <c r="L973" s="1">
        <f t="shared" si="47"/>
        <v>64669.31</v>
      </c>
      <c r="M973" t="s">
        <v>18</v>
      </c>
      <c r="N973" t="s">
        <v>37</v>
      </c>
      <c r="O973" t="s">
        <v>20</v>
      </c>
      <c r="P973" t="s">
        <v>41</v>
      </c>
      <c r="Q973" t="s">
        <v>22</v>
      </c>
      <c r="R973" t="s">
        <v>23</v>
      </c>
      <c r="S973" t="s">
        <v>24</v>
      </c>
      <c r="T973" s="1"/>
    </row>
    <row r="974" spans="1:20" x14ac:dyDescent="0.25">
      <c r="A974" t="str">
        <f t="shared" si="45"/>
        <v>S1004370012900</v>
      </c>
      <c r="B974" t="s">
        <v>15</v>
      </c>
      <c r="C974" t="s">
        <v>638</v>
      </c>
      <c r="D974" t="s">
        <v>25</v>
      </c>
      <c r="E974" s="1">
        <v>-468530.12</v>
      </c>
      <c r="F974" s="1">
        <v>865000</v>
      </c>
      <c r="G974" s="1">
        <v>0</v>
      </c>
      <c r="H974" s="1"/>
      <c r="J974" s="1">
        <f t="shared" si="46"/>
        <v>-396469.88</v>
      </c>
      <c r="K974" s="1">
        <f>IFERROR(VLOOKUP(A974,'Ending FY2016'!$A:$E,5,FALSE),"0")+H974</f>
        <v>-396469.44000000006</v>
      </c>
      <c r="L974" s="1">
        <f t="shared" si="47"/>
        <v>-396469.88</v>
      </c>
      <c r="M974" t="s">
        <v>18</v>
      </c>
      <c r="N974" t="s">
        <v>178</v>
      </c>
      <c r="O974" t="s">
        <v>20</v>
      </c>
      <c r="P974" t="s">
        <v>41</v>
      </c>
      <c r="Q974" t="s">
        <v>22</v>
      </c>
      <c r="R974" t="s">
        <v>21</v>
      </c>
      <c r="S974" t="s">
        <v>23</v>
      </c>
      <c r="T974" s="1"/>
    </row>
    <row r="975" spans="1:20" x14ac:dyDescent="0.25">
      <c r="A975" t="str">
        <f t="shared" si="45"/>
        <v>S1004370013000</v>
      </c>
      <c r="B975" t="s">
        <v>15</v>
      </c>
      <c r="C975" t="s">
        <v>638</v>
      </c>
      <c r="D975" t="s">
        <v>196</v>
      </c>
      <c r="E975" s="1">
        <v>-130237.73</v>
      </c>
      <c r="F975" s="1">
        <v>0</v>
      </c>
      <c r="G975" s="1">
        <v>0</v>
      </c>
      <c r="H975" s="1"/>
      <c r="J975" s="1">
        <f t="shared" si="46"/>
        <v>130237.73</v>
      </c>
      <c r="K975" s="1">
        <f>IFERROR(VLOOKUP(A975,'Ending FY2016'!$A:$E,5,FALSE),"0")+H975</f>
        <v>130240.03999999911</v>
      </c>
      <c r="L975" s="1">
        <f t="shared" si="47"/>
        <v>130237.73</v>
      </c>
      <c r="M975" t="s">
        <v>18</v>
      </c>
      <c r="N975" t="s">
        <v>184</v>
      </c>
      <c r="O975" t="s">
        <v>20</v>
      </c>
      <c r="P975" t="s">
        <v>21</v>
      </c>
      <c r="Q975" t="s">
        <v>22</v>
      </c>
      <c r="R975" t="s">
        <v>21</v>
      </c>
      <c r="S975" t="s">
        <v>23</v>
      </c>
      <c r="T975" s="1"/>
    </row>
    <row r="976" spans="1:20" x14ac:dyDescent="0.25">
      <c r="A976" t="str">
        <f t="shared" si="45"/>
        <v>S1004370013300</v>
      </c>
      <c r="B976" t="s">
        <v>15</v>
      </c>
      <c r="C976" t="s">
        <v>638</v>
      </c>
      <c r="D976" t="s">
        <v>59</v>
      </c>
      <c r="E976" s="1">
        <v>-6200.17</v>
      </c>
      <c r="F976" s="1">
        <v>24642.6</v>
      </c>
      <c r="G976" s="1">
        <v>0</v>
      </c>
      <c r="H976" s="1"/>
      <c r="J976" s="1">
        <f t="shared" si="46"/>
        <v>-18442.43</v>
      </c>
      <c r="K976" s="1">
        <f>IFERROR(VLOOKUP(A976,'Ending FY2016'!$A:$E,5,FALSE),"0")+H976</f>
        <v>-18444.430999999997</v>
      </c>
      <c r="L976" s="1">
        <f t="shared" si="47"/>
        <v>-18442.43</v>
      </c>
      <c r="M976" t="s">
        <v>18</v>
      </c>
      <c r="N976" t="s">
        <v>58</v>
      </c>
      <c r="O976" t="s">
        <v>20</v>
      </c>
      <c r="P976" t="s">
        <v>41</v>
      </c>
      <c r="Q976" t="s">
        <v>22</v>
      </c>
      <c r="R976" t="s">
        <v>23</v>
      </c>
      <c r="S976" t="s">
        <v>24</v>
      </c>
      <c r="T976" s="1"/>
    </row>
    <row r="977" spans="1:20" x14ac:dyDescent="0.25">
      <c r="A977" t="str">
        <f t="shared" si="45"/>
        <v>S1004370013400</v>
      </c>
      <c r="B977" t="s">
        <v>15</v>
      </c>
      <c r="C977" t="s">
        <v>638</v>
      </c>
      <c r="D977" t="s">
        <v>29</v>
      </c>
      <c r="E977" s="1">
        <v>264459.14</v>
      </c>
      <c r="F977" s="1">
        <v>1027993.1799999999</v>
      </c>
      <c r="G977" s="1">
        <v>0</v>
      </c>
      <c r="H977" s="1"/>
      <c r="J977" s="1">
        <f t="shared" si="46"/>
        <v>-1292452.3199999998</v>
      </c>
      <c r="K977" s="1">
        <f>IFERROR(VLOOKUP(A977,'Ending FY2016'!$A:$E,5,FALSE),"0")+H977</f>
        <v>-1292454.0500000003</v>
      </c>
      <c r="L977" s="1">
        <f t="shared" si="47"/>
        <v>-1292452.3199999998</v>
      </c>
      <c r="M977" t="s">
        <v>18</v>
      </c>
      <c r="N977" t="s">
        <v>369</v>
      </c>
      <c r="O977" t="s">
        <v>20</v>
      </c>
      <c r="P977" t="s">
        <v>41</v>
      </c>
      <c r="Q977" t="s">
        <v>22</v>
      </c>
      <c r="R977" t="s">
        <v>21</v>
      </c>
      <c r="S977" t="s">
        <v>23</v>
      </c>
      <c r="T977" s="1"/>
    </row>
    <row r="978" spans="1:20" x14ac:dyDescent="0.25">
      <c r="A978" t="str">
        <f t="shared" si="45"/>
        <v>S1004370013500</v>
      </c>
      <c r="B978" t="s">
        <v>15</v>
      </c>
      <c r="C978" t="s">
        <v>638</v>
      </c>
      <c r="D978" t="s">
        <v>31</v>
      </c>
      <c r="E978" s="1">
        <v>327962.94</v>
      </c>
      <c r="F978" s="1">
        <v>71837.31</v>
      </c>
      <c r="G978" s="1">
        <v>0</v>
      </c>
      <c r="H978" s="1"/>
      <c r="J978" s="1">
        <f t="shared" si="46"/>
        <v>-399800.25</v>
      </c>
      <c r="K978" s="1">
        <f>IFERROR(VLOOKUP(A978,'Ending FY2016'!$A:$E,5,FALSE),"0")+H978</f>
        <v>-399801.4600000002</v>
      </c>
      <c r="L978" s="1">
        <f t="shared" si="47"/>
        <v>-399800.25</v>
      </c>
      <c r="M978" t="s">
        <v>18</v>
      </c>
      <c r="N978" t="s">
        <v>369</v>
      </c>
      <c r="O978" t="s">
        <v>20</v>
      </c>
      <c r="P978" t="s">
        <v>41</v>
      </c>
      <c r="Q978" t="s">
        <v>22</v>
      </c>
      <c r="R978" t="s">
        <v>21</v>
      </c>
      <c r="S978" t="s">
        <v>23</v>
      </c>
      <c r="T978" s="1"/>
    </row>
    <row r="979" spans="1:20" x14ac:dyDescent="0.25">
      <c r="A979" t="str">
        <f t="shared" si="45"/>
        <v>S1004370013800</v>
      </c>
      <c r="B979" t="s">
        <v>15</v>
      </c>
      <c r="C979" t="s">
        <v>638</v>
      </c>
      <c r="D979" t="s">
        <v>63</v>
      </c>
      <c r="E979" s="1">
        <v>-308487.03000000003</v>
      </c>
      <c r="F979" s="1">
        <v>406.38</v>
      </c>
      <c r="G979" s="1">
        <v>0</v>
      </c>
      <c r="H979" s="1"/>
      <c r="J979" s="1">
        <f t="shared" si="46"/>
        <v>308080.65000000002</v>
      </c>
      <c r="K979" s="1">
        <f>IFERROR(VLOOKUP(A979,'Ending FY2016'!$A:$E,5,FALSE),"0")+H979</f>
        <v>308083.14</v>
      </c>
      <c r="L979" s="1">
        <f t="shared" si="47"/>
        <v>308080.65000000002</v>
      </c>
      <c r="M979" t="s">
        <v>18</v>
      </c>
      <c r="N979" t="s">
        <v>19</v>
      </c>
      <c r="O979" t="s">
        <v>20</v>
      </c>
      <c r="P979" t="s">
        <v>41</v>
      </c>
      <c r="Q979" t="s">
        <v>22</v>
      </c>
      <c r="R979" t="s">
        <v>23</v>
      </c>
      <c r="S979" t="s">
        <v>24</v>
      </c>
      <c r="T979" s="1"/>
    </row>
    <row r="980" spans="1:20" x14ac:dyDescent="0.25">
      <c r="A980" t="str">
        <f t="shared" si="45"/>
        <v>S1004370014000</v>
      </c>
      <c r="B980" t="s">
        <v>15</v>
      </c>
      <c r="C980" t="s">
        <v>638</v>
      </c>
      <c r="D980" t="s">
        <v>164</v>
      </c>
      <c r="E980" s="1">
        <v>-61920.44</v>
      </c>
      <c r="F980" s="1">
        <v>2246253.4300000002</v>
      </c>
      <c r="G980" s="1">
        <v>0</v>
      </c>
      <c r="H980" s="1"/>
      <c r="J980" s="1">
        <f t="shared" si="46"/>
        <v>-2184332.9900000002</v>
      </c>
      <c r="K980" s="1">
        <f>IFERROR(VLOOKUP(A980,'Ending FY2016'!$A:$E,5,FALSE),"0")+H980</f>
        <v>-2184332.1500000004</v>
      </c>
      <c r="L980" s="1">
        <f t="shared" si="47"/>
        <v>-2184332.9900000002</v>
      </c>
      <c r="M980" t="s">
        <v>18</v>
      </c>
      <c r="N980" t="s">
        <v>622</v>
      </c>
      <c r="O980" t="s">
        <v>20</v>
      </c>
      <c r="P980" t="s">
        <v>41</v>
      </c>
      <c r="Q980" t="s">
        <v>22</v>
      </c>
      <c r="R980" t="s">
        <v>21</v>
      </c>
      <c r="S980" t="s">
        <v>66</v>
      </c>
      <c r="T980" s="1"/>
    </row>
    <row r="981" spans="1:20" x14ac:dyDescent="0.25">
      <c r="A981" t="str">
        <f t="shared" si="45"/>
        <v>S1004370014100</v>
      </c>
      <c r="B981" t="s">
        <v>15</v>
      </c>
      <c r="C981" t="s">
        <v>638</v>
      </c>
      <c r="D981" t="s">
        <v>64</v>
      </c>
      <c r="E981" s="1">
        <v>219.98</v>
      </c>
      <c r="F981" s="1">
        <v>260482.7</v>
      </c>
      <c r="G981" s="1">
        <v>0</v>
      </c>
      <c r="H981" s="1"/>
      <c r="J981" s="1">
        <f t="shared" si="46"/>
        <v>-260702.68000000002</v>
      </c>
      <c r="K981" s="1">
        <f>IFERROR(VLOOKUP(A981,'Ending FY2016'!$A:$E,5,FALSE),"0")+H981</f>
        <v>-260705.65300000005</v>
      </c>
      <c r="L981" s="1">
        <f t="shared" si="47"/>
        <v>-260702.68000000002</v>
      </c>
      <c r="M981" t="s">
        <v>18</v>
      </c>
      <c r="N981" t="s">
        <v>65</v>
      </c>
      <c r="O981" t="s">
        <v>20</v>
      </c>
      <c r="P981" t="s">
        <v>41</v>
      </c>
      <c r="Q981" t="s">
        <v>22</v>
      </c>
      <c r="R981" t="s">
        <v>23</v>
      </c>
      <c r="S981" t="s">
        <v>66</v>
      </c>
      <c r="T981" s="1"/>
    </row>
    <row r="982" spans="1:20" x14ac:dyDescent="0.25">
      <c r="A982" t="str">
        <f t="shared" si="45"/>
        <v>S1004370014200</v>
      </c>
      <c r="B982" t="s">
        <v>15</v>
      </c>
      <c r="C982" t="s">
        <v>638</v>
      </c>
      <c r="D982" t="s">
        <v>67</v>
      </c>
      <c r="E982" s="1">
        <v>5498.94</v>
      </c>
      <c r="F982" s="1">
        <v>284122.11</v>
      </c>
      <c r="G982" s="1">
        <v>0</v>
      </c>
      <c r="H982" s="1"/>
      <c r="J982" s="1">
        <f t="shared" si="46"/>
        <v>-289621.05</v>
      </c>
      <c r="K982" s="1">
        <f>IFERROR(VLOOKUP(A982,'Ending FY2016'!$A:$E,5,FALSE),"0")+H982</f>
        <v>-289622.57999999996</v>
      </c>
      <c r="L982" s="1">
        <f t="shared" si="47"/>
        <v>-289621.05</v>
      </c>
      <c r="M982" t="s">
        <v>18</v>
      </c>
      <c r="N982" t="s">
        <v>148</v>
      </c>
      <c r="O982" t="s">
        <v>20</v>
      </c>
      <c r="P982" t="s">
        <v>41</v>
      </c>
      <c r="Q982" t="s">
        <v>22</v>
      </c>
      <c r="R982" t="s">
        <v>23</v>
      </c>
      <c r="S982" t="s">
        <v>66</v>
      </c>
      <c r="T982" s="1"/>
    </row>
    <row r="983" spans="1:20" x14ac:dyDescent="0.25">
      <c r="A983" t="str">
        <f t="shared" si="45"/>
        <v>S1004370014300</v>
      </c>
      <c r="B983" t="s">
        <v>15</v>
      </c>
      <c r="C983" t="s">
        <v>638</v>
      </c>
      <c r="D983" t="s">
        <v>147</v>
      </c>
      <c r="E983" s="1">
        <v>0</v>
      </c>
      <c r="F983" s="1">
        <v>0</v>
      </c>
      <c r="G983" s="1">
        <v>0</v>
      </c>
      <c r="H983" s="1"/>
      <c r="J983" s="1">
        <f t="shared" si="46"/>
        <v>0</v>
      </c>
      <c r="K983" s="1">
        <f>IFERROR(VLOOKUP(A983,'Ending FY2016'!$A:$E,5,FALSE),"0")+H983</f>
        <v>-1</v>
      </c>
      <c r="L983" s="1">
        <f t="shared" si="47"/>
        <v>0</v>
      </c>
      <c r="M983" t="s">
        <v>18</v>
      </c>
      <c r="N983" t="s">
        <v>620</v>
      </c>
      <c r="O983" t="s">
        <v>20</v>
      </c>
      <c r="P983" t="s">
        <v>41</v>
      </c>
      <c r="Q983" t="s">
        <v>22</v>
      </c>
      <c r="R983" t="s">
        <v>21</v>
      </c>
      <c r="S983" t="s">
        <v>66</v>
      </c>
      <c r="T983" s="1"/>
    </row>
    <row r="984" spans="1:20" x14ac:dyDescent="0.25">
      <c r="A984" t="str">
        <f t="shared" si="45"/>
        <v>S1004370014600</v>
      </c>
      <c r="B984" t="s">
        <v>15</v>
      </c>
      <c r="C984" t="s">
        <v>638</v>
      </c>
      <c r="D984" t="s">
        <v>200</v>
      </c>
      <c r="E984" s="1">
        <v>0</v>
      </c>
      <c r="F984" s="1">
        <v>564359.29</v>
      </c>
      <c r="G984" s="1">
        <v>0</v>
      </c>
      <c r="H984" s="1"/>
      <c r="J984" s="1">
        <f t="shared" si="46"/>
        <v>-564359.29</v>
      </c>
      <c r="K984" s="1">
        <f>IFERROR(VLOOKUP(A984,'Ending FY2016'!$A:$E,5,FALSE),"0")+H984</f>
        <v>-564359.7200000002</v>
      </c>
      <c r="L984" s="1">
        <f t="shared" si="47"/>
        <v>-564359.29</v>
      </c>
      <c r="M984" t="s">
        <v>18</v>
      </c>
      <c r="N984" t="s">
        <v>620</v>
      </c>
      <c r="O984" t="s">
        <v>20</v>
      </c>
      <c r="P984" t="s">
        <v>41</v>
      </c>
      <c r="Q984" t="s">
        <v>22</v>
      </c>
      <c r="R984" t="s">
        <v>21</v>
      </c>
      <c r="S984" t="s">
        <v>66</v>
      </c>
      <c r="T984" s="1"/>
    </row>
    <row r="985" spans="1:20" x14ac:dyDescent="0.25">
      <c r="A985" t="str">
        <f t="shared" si="45"/>
        <v>S1004370014800</v>
      </c>
      <c r="B985" t="s">
        <v>15</v>
      </c>
      <c r="C985" t="s">
        <v>638</v>
      </c>
      <c r="D985" t="s">
        <v>623</v>
      </c>
      <c r="E985" s="1">
        <v>1063324.27</v>
      </c>
      <c r="F985" s="1">
        <v>-3071727.31</v>
      </c>
      <c r="G985" s="1">
        <v>0</v>
      </c>
      <c r="H985" s="1"/>
      <c r="J985" s="1">
        <f t="shared" si="46"/>
        <v>2008403.04</v>
      </c>
      <c r="K985" s="1">
        <f>IFERROR(VLOOKUP(A985,'Ending FY2016'!$A:$E,5,FALSE),"0")+H985</f>
        <v>2023429.849999994</v>
      </c>
      <c r="L985" s="1">
        <f t="shared" si="47"/>
        <v>2023429.849999994</v>
      </c>
      <c r="M985" t="s">
        <v>18</v>
      </c>
      <c r="N985" t="s">
        <v>756</v>
      </c>
      <c r="O985" t="s">
        <v>20</v>
      </c>
      <c r="P985" t="s">
        <v>41</v>
      </c>
      <c r="Q985" t="s">
        <v>22</v>
      </c>
      <c r="R985" t="s">
        <v>21</v>
      </c>
      <c r="S985" t="s">
        <v>66</v>
      </c>
      <c r="T985" s="1"/>
    </row>
    <row r="986" spans="1:20" x14ac:dyDescent="0.25">
      <c r="A986" t="str">
        <f t="shared" si="45"/>
        <v>S1004370014900</v>
      </c>
      <c r="B986" t="s">
        <v>15</v>
      </c>
      <c r="C986" t="s">
        <v>638</v>
      </c>
      <c r="D986" t="s">
        <v>242</v>
      </c>
      <c r="E986" s="1">
        <v>1224118.4369999999</v>
      </c>
      <c r="F986" s="1">
        <v>807565.95</v>
      </c>
      <c r="G986" s="1">
        <v>14688</v>
      </c>
      <c r="H986" s="1"/>
      <c r="J986" s="1">
        <f t="shared" si="46"/>
        <v>-2016996.3869999999</v>
      </c>
      <c r="K986" s="1">
        <f>IFERROR(VLOOKUP(A986,'Ending FY2016'!$A:$E,5,FALSE),"0")+H986</f>
        <v>-2016995.3870000001</v>
      </c>
      <c r="L986" s="1">
        <f>IF(J986-K986&lt;-10,K986+I986,IF(J986-K986&gt;10,K986+I986,J986+I986))-14688</f>
        <v>-2031684.3869999999</v>
      </c>
      <c r="M986" t="s">
        <v>18</v>
      </c>
      <c r="N986" t="s">
        <v>714</v>
      </c>
      <c r="O986" t="s">
        <v>20</v>
      </c>
      <c r="P986" t="s">
        <v>41</v>
      </c>
      <c r="Q986" t="s">
        <v>22</v>
      </c>
      <c r="R986" t="s">
        <v>79</v>
      </c>
      <c r="S986" t="s">
        <v>66</v>
      </c>
      <c r="T986" s="1"/>
    </row>
    <row r="987" spans="1:20" x14ac:dyDescent="0.25">
      <c r="A987" t="str">
        <f t="shared" si="45"/>
        <v>S1004370015000</v>
      </c>
      <c r="B987" t="s">
        <v>15</v>
      </c>
      <c r="C987" t="s">
        <v>638</v>
      </c>
      <c r="D987" t="s">
        <v>244</v>
      </c>
      <c r="E987" s="1">
        <v>0</v>
      </c>
      <c r="F987" s="1">
        <v>470843.35000000003</v>
      </c>
      <c r="G987" s="1">
        <v>0</v>
      </c>
      <c r="H987" s="1"/>
      <c r="J987" s="1">
        <f t="shared" si="46"/>
        <v>-470843.35000000003</v>
      </c>
      <c r="K987" s="1">
        <f>IFERROR(VLOOKUP(A987,'Ending FY2016'!$A:$E,5,FALSE),"0")+H987</f>
        <v>-470843.35000000009</v>
      </c>
      <c r="L987" s="1">
        <f t="shared" si="47"/>
        <v>-470843.35000000003</v>
      </c>
      <c r="M987" t="s">
        <v>18</v>
      </c>
      <c r="N987" t="s">
        <v>714</v>
      </c>
      <c r="O987" t="s">
        <v>20</v>
      </c>
      <c r="P987" t="s">
        <v>41</v>
      </c>
      <c r="Q987" t="s">
        <v>22</v>
      </c>
      <c r="R987" t="s">
        <v>79</v>
      </c>
      <c r="S987" t="s">
        <v>66</v>
      </c>
      <c r="T987" s="1"/>
    </row>
    <row r="988" spans="1:20" x14ac:dyDescent="0.25">
      <c r="A988" t="str">
        <f t="shared" si="45"/>
        <v>S1004370015100</v>
      </c>
      <c r="B988" t="s">
        <v>15</v>
      </c>
      <c r="C988" t="s">
        <v>638</v>
      </c>
      <c r="D988" t="s">
        <v>245</v>
      </c>
      <c r="E988" s="1">
        <v>0</v>
      </c>
      <c r="F988" s="1">
        <v>13577.63</v>
      </c>
      <c r="G988" s="1">
        <v>0</v>
      </c>
      <c r="H988" s="1"/>
      <c r="J988" s="1">
        <f t="shared" si="46"/>
        <v>-13577.63</v>
      </c>
      <c r="K988" s="1">
        <f>IFERROR(VLOOKUP(A988,'Ending FY2016'!$A:$E,5,FALSE),"0")+H988</f>
        <v>-13578.630000000121</v>
      </c>
      <c r="L988" s="1">
        <f t="shared" si="47"/>
        <v>-13577.63</v>
      </c>
      <c r="M988" t="s">
        <v>18</v>
      </c>
      <c r="N988" t="s">
        <v>756</v>
      </c>
      <c r="O988" t="s">
        <v>20</v>
      </c>
      <c r="P988" t="s">
        <v>41</v>
      </c>
      <c r="Q988" t="s">
        <v>22</v>
      </c>
      <c r="R988" t="s">
        <v>21</v>
      </c>
      <c r="S988" t="s">
        <v>66</v>
      </c>
      <c r="T988" s="1"/>
    </row>
    <row r="989" spans="1:20" x14ac:dyDescent="0.25">
      <c r="A989" t="str">
        <f t="shared" si="45"/>
        <v>S1004370015200</v>
      </c>
      <c r="B989" t="s">
        <v>15</v>
      </c>
      <c r="C989" t="s">
        <v>638</v>
      </c>
      <c r="D989" t="s">
        <v>757</v>
      </c>
      <c r="E989" s="1">
        <v>3689051.98</v>
      </c>
      <c r="F989" s="1">
        <v>-1547623.69</v>
      </c>
      <c r="G989" s="1">
        <v>0</v>
      </c>
      <c r="H989" s="1"/>
      <c r="J989" s="1">
        <f t="shared" si="46"/>
        <v>-2141428.29</v>
      </c>
      <c r="K989" s="1">
        <f>IFERROR(VLOOKUP(A989,'Ending FY2016'!$A:$E,5,FALSE),"0")+H989</f>
        <v>-2141427.1099999994</v>
      </c>
      <c r="L989" s="1">
        <f t="shared" si="47"/>
        <v>-2141428.29</v>
      </c>
      <c r="M989" t="s">
        <v>18</v>
      </c>
      <c r="N989" t="s">
        <v>758</v>
      </c>
      <c r="O989" t="s">
        <v>20</v>
      </c>
      <c r="P989" t="s">
        <v>41</v>
      </c>
      <c r="Q989" t="s">
        <v>22</v>
      </c>
      <c r="R989" t="s">
        <v>23</v>
      </c>
      <c r="S989" t="s">
        <v>66</v>
      </c>
      <c r="T989" s="1"/>
    </row>
    <row r="990" spans="1:20" x14ac:dyDescent="0.25">
      <c r="A990" t="str">
        <f t="shared" si="45"/>
        <v>S1004370015300</v>
      </c>
      <c r="B990" t="s">
        <v>15</v>
      </c>
      <c r="C990" t="s">
        <v>638</v>
      </c>
      <c r="D990" t="s">
        <v>217</v>
      </c>
      <c r="E990" s="1">
        <v>58016.752</v>
      </c>
      <c r="F990" s="1">
        <v>1749183.6600000001</v>
      </c>
      <c r="G990" s="1">
        <v>21997.759999999998</v>
      </c>
      <c r="H990" s="1"/>
      <c r="J990" s="1">
        <f t="shared" si="46"/>
        <v>-1785202.6520000002</v>
      </c>
      <c r="K990" s="1">
        <f>IFERROR(VLOOKUP(A990,'Ending FY2016'!$A:$E,5,FALSE),"0")+H990</f>
        <v>-1769323.9920000003</v>
      </c>
      <c r="L990" s="1">
        <f>IF(J990-K990&lt;-10,K990+I990,IF(J990-K990&gt;10,K990+I990,J990+I990))-21999.76</f>
        <v>-1791323.7520000003</v>
      </c>
      <c r="M990" t="s">
        <v>18</v>
      </c>
      <c r="N990" t="s">
        <v>371</v>
      </c>
      <c r="O990" t="s">
        <v>20</v>
      </c>
      <c r="P990" t="s">
        <v>41</v>
      </c>
      <c r="Q990" t="s">
        <v>22</v>
      </c>
      <c r="R990" t="s">
        <v>21</v>
      </c>
      <c r="S990" t="s">
        <v>66</v>
      </c>
      <c r="T990" s="1"/>
    </row>
    <row r="991" spans="1:20" x14ac:dyDescent="0.25">
      <c r="A991" t="str">
        <f t="shared" si="45"/>
        <v>S1004370015500</v>
      </c>
      <c r="B991" t="s">
        <v>15</v>
      </c>
      <c r="C991" t="s">
        <v>638</v>
      </c>
      <c r="D991" t="s">
        <v>145</v>
      </c>
      <c r="E991" s="1">
        <v>-68510.051999999996</v>
      </c>
      <c r="F991" s="1">
        <v>2028617.8499999999</v>
      </c>
      <c r="G991" s="1">
        <v>0</v>
      </c>
      <c r="H991" s="1"/>
      <c r="J991" s="1">
        <f t="shared" si="46"/>
        <v>-1960107.798</v>
      </c>
      <c r="K991" s="1">
        <f>IFERROR(VLOOKUP(A991,'Ending FY2016'!$A:$E,5,FALSE),"0")+H991</f>
        <v>-1960105.5979999974</v>
      </c>
      <c r="L991" s="1">
        <f t="shared" si="47"/>
        <v>-1960107.798</v>
      </c>
      <c r="M991" t="s">
        <v>18</v>
      </c>
      <c r="N991" t="s">
        <v>148</v>
      </c>
      <c r="O991" t="s">
        <v>20</v>
      </c>
      <c r="P991" t="s">
        <v>41</v>
      </c>
      <c r="Q991" t="s">
        <v>22</v>
      </c>
      <c r="R991" t="s">
        <v>23</v>
      </c>
      <c r="S991" t="s">
        <v>66</v>
      </c>
      <c r="T991" s="1"/>
    </row>
    <row r="992" spans="1:20" x14ac:dyDescent="0.25">
      <c r="A992" t="str">
        <f t="shared" si="45"/>
        <v>S1004370015600</v>
      </c>
      <c r="B992" t="s">
        <v>15</v>
      </c>
      <c r="C992" t="s">
        <v>638</v>
      </c>
      <c r="D992" t="s">
        <v>246</v>
      </c>
      <c r="E992" s="1">
        <v>-1901.23</v>
      </c>
      <c r="F992" s="1">
        <v>-68189.929999999993</v>
      </c>
      <c r="G992" s="1">
        <v>0</v>
      </c>
      <c r="H992" s="1"/>
      <c r="J992" s="1">
        <f t="shared" si="46"/>
        <v>70091.159999999989</v>
      </c>
      <c r="K992" s="1">
        <f>IFERROR(VLOOKUP(A992,'Ending FY2016'!$A:$E,5,FALSE),"0")+H992</f>
        <v>70088.261999999988</v>
      </c>
      <c r="L992" s="1">
        <f t="shared" si="47"/>
        <v>70091.159999999989</v>
      </c>
      <c r="M992" t="s">
        <v>18</v>
      </c>
      <c r="N992" t="s">
        <v>148</v>
      </c>
      <c r="O992" t="s">
        <v>20</v>
      </c>
      <c r="P992" t="s">
        <v>41</v>
      </c>
      <c r="Q992" t="s">
        <v>22</v>
      </c>
      <c r="R992" t="s">
        <v>23</v>
      </c>
      <c r="S992" t="s">
        <v>66</v>
      </c>
      <c r="T992" s="1"/>
    </row>
    <row r="993" spans="1:20" x14ac:dyDescent="0.25">
      <c r="A993" t="str">
        <f t="shared" si="45"/>
        <v>S1004370015700</v>
      </c>
      <c r="B993" t="s">
        <v>15</v>
      </c>
      <c r="C993" t="s">
        <v>638</v>
      </c>
      <c r="D993" t="s">
        <v>759</v>
      </c>
      <c r="E993" s="1">
        <v>-4.0000000000000001E-3</v>
      </c>
      <c r="F993" s="1">
        <v>15930.369999999999</v>
      </c>
      <c r="G993" s="1">
        <v>0</v>
      </c>
      <c r="H993" s="1"/>
      <c r="J993" s="1">
        <f t="shared" si="46"/>
        <v>-15930.365999999998</v>
      </c>
      <c r="K993" s="1">
        <f>IFERROR(VLOOKUP(A993,'Ending FY2016'!$A:$E,5,FALSE),"0")+H993</f>
        <v>-15930.366000000038</v>
      </c>
      <c r="L993" s="1">
        <f t="shared" si="47"/>
        <v>-15930.365999999998</v>
      </c>
      <c r="M993" t="s">
        <v>18</v>
      </c>
      <c r="N993" t="s">
        <v>243</v>
      </c>
      <c r="O993" t="s">
        <v>20</v>
      </c>
      <c r="P993" t="s">
        <v>41</v>
      </c>
      <c r="Q993" t="s">
        <v>22</v>
      </c>
      <c r="R993" t="s">
        <v>79</v>
      </c>
      <c r="S993" t="s">
        <v>66</v>
      </c>
      <c r="T993" s="1"/>
    </row>
    <row r="994" spans="1:20" x14ac:dyDescent="0.25">
      <c r="A994" t="str">
        <f t="shared" si="45"/>
        <v>S1004370015800</v>
      </c>
      <c r="B994" t="s">
        <v>15</v>
      </c>
      <c r="C994" t="s">
        <v>638</v>
      </c>
      <c r="D994" t="s">
        <v>760</v>
      </c>
      <c r="E994" s="1">
        <v>-55159041.549999997</v>
      </c>
      <c r="F994" s="1">
        <v>-719835.34999999776</v>
      </c>
      <c r="G994" s="1">
        <v>-36000000</v>
      </c>
      <c r="H994" s="1"/>
      <c r="I994" s="1">
        <v>36000000</v>
      </c>
      <c r="J994" s="1">
        <f t="shared" si="46"/>
        <v>19878876.899999991</v>
      </c>
      <c r="K994" s="1">
        <f>IFERROR(VLOOKUP(A994,'Ending FY2016'!$A:$E,5,FALSE),"0")+H994</f>
        <v>19878880.469999991</v>
      </c>
      <c r="L994" s="1">
        <f t="shared" si="47"/>
        <v>55878876.899999991</v>
      </c>
      <c r="M994" t="s">
        <v>18</v>
      </c>
      <c r="N994" t="s">
        <v>243</v>
      </c>
      <c r="O994" t="s">
        <v>20</v>
      </c>
      <c r="P994" t="s">
        <v>41</v>
      </c>
      <c r="Q994" t="s">
        <v>22</v>
      </c>
      <c r="R994" t="s">
        <v>79</v>
      </c>
      <c r="S994" t="s">
        <v>66</v>
      </c>
      <c r="T994" s="1"/>
    </row>
    <row r="995" spans="1:20" x14ac:dyDescent="0.25">
      <c r="A995" t="str">
        <f t="shared" si="45"/>
        <v>S1004370015900</v>
      </c>
      <c r="B995" t="s">
        <v>15</v>
      </c>
      <c r="C995" t="s">
        <v>638</v>
      </c>
      <c r="D995" t="s">
        <v>268</v>
      </c>
      <c r="E995" s="1">
        <v>185182.16</v>
      </c>
      <c r="F995" s="1">
        <v>-657689.91</v>
      </c>
      <c r="G995" s="1">
        <v>0</v>
      </c>
      <c r="H995" s="1"/>
      <c r="J995" s="1">
        <f t="shared" si="46"/>
        <v>472507.75</v>
      </c>
      <c r="K995" s="1">
        <f>IFERROR(VLOOKUP(A995,'Ending FY2016'!$A:$E,5,FALSE),"0")+H995</f>
        <v>472508.47000000067</v>
      </c>
      <c r="L995" s="1">
        <f t="shared" si="47"/>
        <v>472507.75</v>
      </c>
      <c r="M995" t="s">
        <v>18</v>
      </c>
      <c r="N995" t="s">
        <v>243</v>
      </c>
      <c r="O995" t="s">
        <v>20</v>
      </c>
      <c r="P995" t="s">
        <v>41</v>
      </c>
      <c r="Q995" t="s">
        <v>22</v>
      </c>
      <c r="R995" t="s">
        <v>79</v>
      </c>
      <c r="S995" t="s">
        <v>66</v>
      </c>
      <c r="T995" s="1"/>
    </row>
    <row r="996" spans="1:20" x14ac:dyDescent="0.25">
      <c r="A996" t="str">
        <f t="shared" si="45"/>
        <v>S1004370016500</v>
      </c>
      <c r="B996" t="s">
        <v>15</v>
      </c>
      <c r="C996" t="s">
        <v>638</v>
      </c>
      <c r="D996" t="s">
        <v>158</v>
      </c>
      <c r="E996" s="1">
        <v>-70.790000000000006</v>
      </c>
      <c r="F996" s="1">
        <v>70.790000000000006</v>
      </c>
      <c r="G996" s="1">
        <v>0</v>
      </c>
      <c r="H996" s="1"/>
      <c r="J996" s="1">
        <f t="shared" si="46"/>
        <v>0</v>
      </c>
      <c r="K996" s="1">
        <f>IFERROR(VLOOKUP(A996,'Ending FY2016'!$A:$E,5,FALSE),"0")+H996</f>
        <v>-2</v>
      </c>
      <c r="L996" s="1">
        <f t="shared" si="47"/>
        <v>0</v>
      </c>
      <c r="M996" t="s">
        <v>18</v>
      </c>
      <c r="N996" t="s">
        <v>250</v>
      </c>
      <c r="O996" t="s">
        <v>20</v>
      </c>
      <c r="P996" t="s">
        <v>41</v>
      </c>
      <c r="Q996" t="s">
        <v>22</v>
      </c>
      <c r="R996" t="s">
        <v>23</v>
      </c>
      <c r="S996" t="s">
        <v>23</v>
      </c>
      <c r="T996" s="1"/>
    </row>
    <row r="997" spans="1:20" x14ac:dyDescent="0.25">
      <c r="A997" t="str">
        <f t="shared" si="45"/>
        <v>S1004370016700</v>
      </c>
      <c r="B997" t="s">
        <v>15</v>
      </c>
      <c r="C997" t="s">
        <v>638</v>
      </c>
      <c r="D997" t="s">
        <v>595</v>
      </c>
      <c r="E997" s="1">
        <v>-1268192.8899999999</v>
      </c>
      <c r="F997" s="1">
        <v>0</v>
      </c>
      <c r="G997" s="1">
        <v>3807.37</v>
      </c>
      <c r="H997" s="1"/>
      <c r="I997" s="1">
        <v>-3807.37</v>
      </c>
      <c r="J997" s="1">
        <f t="shared" si="46"/>
        <v>1272000.26</v>
      </c>
      <c r="K997" s="1">
        <f>IFERROR(VLOOKUP(A997,'Ending FY2016'!$A:$E,5,FALSE),"0")+H997</f>
        <v>1275809.1700000002</v>
      </c>
      <c r="L997" s="1">
        <f t="shared" si="47"/>
        <v>1272001.8</v>
      </c>
      <c r="M997" t="s">
        <v>18</v>
      </c>
      <c r="N997" t="s">
        <v>250</v>
      </c>
      <c r="O997" t="s">
        <v>20</v>
      </c>
      <c r="P997" t="s">
        <v>41</v>
      </c>
      <c r="Q997" t="s">
        <v>22</v>
      </c>
      <c r="R997" t="s">
        <v>23</v>
      </c>
      <c r="S997" t="s">
        <v>23</v>
      </c>
      <c r="T997" s="1"/>
    </row>
    <row r="998" spans="1:20" x14ac:dyDescent="0.25">
      <c r="A998" t="str">
        <f t="shared" si="45"/>
        <v>S1004370016900</v>
      </c>
      <c r="B998" t="s">
        <v>15</v>
      </c>
      <c r="C998" t="s">
        <v>638</v>
      </c>
      <c r="D998" t="s">
        <v>616</v>
      </c>
      <c r="E998" s="1">
        <v>-67285.759999999995</v>
      </c>
      <c r="F998" s="1">
        <v>0</v>
      </c>
      <c r="G998" s="1">
        <v>0</v>
      </c>
      <c r="H998" s="1"/>
      <c r="J998" s="1">
        <f t="shared" si="46"/>
        <v>67285.759999999995</v>
      </c>
      <c r="K998" s="1">
        <f>IFERROR(VLOOKUP(A998,'Ending FY2016'!$A:$E,5,FALSE),"0")+H998</f>
        <v>67286.540000000037</v>
      </c>
      <c r="L998" s="1">
        <f t="shared" si="47"/>
        <v>67285.759999999995</v>
      </c>
      <c r="M998" t="s">
        <v>18</v>
      </c>
      <c r="N998" t="s">
        <v>610</v>
      </c>
      <c r="O998" t="s">
        <v>20</v>
      </c>
      <c r="P998" t="s">
        <v>21</v>
      </c>
      <c r="Q998" t="s">
        <v>22</v>
      </c>
      <c r="R998" t="s">
        <v>79</v>
      </c>
      <c r="S998" t="s">
        <v>23</v>
      </c>
      <c r="T998" s="1"/>
    </row>
    <row r="999" spans="1:20" x14ac:dyDescent="0.25">
      <c r="A999" t="str">
        <f t="shared" si="45"/>
        <v>S1004370017700</v>
      </c>
      <c r="B999" t="s">
        <v>15</v>
      </c>
      <c r="C999" t="s">
        <v>638</v>
      </c>
      <c r="D999" t="s">
        <v>761</v>
      </c>
      <c r="E999" s="1">
        <v>0</v>
      </c>
      <c r="F999" s="1">
        <v>418208</v>
      </c>
      <c r="G999" s="1">
        <v>0</v>
      </c>
      <c r="H999" s="1"/>
      <c r="J999" s="1">
        <f t="shared" si="46"/>
        <v>-418208</v>
      </c>
      <c r="K999" s="1">
        <f>IFERROR(VLOOKUP(A999,'Ending FY2016'!$A:$E,5,FALSE),"0")+H999</f>
        <v>-418208</v>
      </c>
      <c r="L999" s="1">
        <f t="shared" si="47"/>
        <v>-418208</v>
      </c>
      <c r="M999" t="s">
        <v>18</v>
      </c>
      <c r="N999" t="s">
        <v>736</v>
      </c>
      <c r="O999" t="s">
        <v>20</v>
      </c>
      <c r="P999" t="s">
        <v>41</v>
      </c>
      <c r="Q999" t="s">
        <v>22</v>
      </c>
      <c r="R999" t="s">
        <v>79</v>
      </c>
      <c r="S999" t="s">
        <v>66</v>
      </c>
      <c r="T999" s="1"/>
    </row>
    <row r="1000" spans="1:20" x14ac:dyDescent="0.25">
      <c r="A1000" t="str">
        <f t="shared" si="45"/>
        <v>S1004370019200</v>
      </c>
      <c r="B1000" t="s">
        <v>15</v>
      </c>
      <c r="C1000" t="s">
        <v>638</v>
      </c>
      <c r="D1000" t="s">
        <v>295</v>
      </c>
      <c r="E1000" s="1">
        <v>705502.9</v>
      </c>
      <c r="F1000" s="1">
        <v>1444157.47</v>
      </c>
      <c r="G1000" s="1">
        <v>0</v>
      </c>
      <c r="H1000" s="1"/>
      <c r="J1000" s="1">
        <f t="shared" si="46"/>
        <v>-2149660.37</v>
      </c>
      <c r="K1000" s="1">
        <f>IFERROR(VLOOKUP(A1000,'Ending FY2016'!$A:$E,5,FALSE),"0")+H1000</f>
        <v>-2149663.3640000001</v>
      </c>
      <c r="L1000" s="1">
        <f t="shared" si="47"/>
        <v>-2149660.37</v>
      </c>
      <c r="M1000" t="s">
        <v>18</v>
      </c>
      <c r="N1000" t="s">
        <v>250</v>
      </c>
      <c r="O1000" t="s">
        <v>20</v>
      </c>
      <c r="P1000" t="s">
        <v>41</v>
      </c>
      <c r="Q1000" t="s">
        <v>22</v>
      </c>
      <c r="R1000" t="s">
        <v>23</v>
      </c>
      <c r="S1000" t="s">
        <v>23</v>
      </c>
      <c r="T1000" s="1"/>
    </row>
    <row r="1001" spans="1:20" x14ac:dyDescent="0.25">
      <c r="A1001" t="str">
        <f t="shared" si="45"/>
        <v>S1004370019300</v>
      </c>
      <c r="B1001" t="s">
        <v>15</v>
      </c>
      <c r="C1001" t="s">
        <v>638</v>
      </c>
      <c r="D1001" t="s">
        <v>297</v>
      </c>
      <c r="E1001" s="1">
        <v>100967.22</v>
      </c>
      <c r="F1001" s="1">
        <v>406729.94</v>
      </c>
      <c r="G1001" s="1">
        <v>0</v>
      </c>
      <c r="H1001" s="1"/>
      <c r="J1001" s="1">
        <f t="shared" si="46"/>
        <v>-507697.16000000003</v>
      </c>
      <c r="K1001" s="1">
        <f>IFERROR(VLOOKUP(A1001,'Ending FY2016'!$A:$E,5,FALSE),"0")+H1001</f>
        <v>-507699.24999999994</v>
      </c>
      <c r="L1001" s="1">
        <f t="shared" si="47"/>
        <v>-507697.16000000003</v>
      </c>
      <c r="M1001" t="s">
        <v>18</v>
      </c>
      <c r="N1001" t="s">
        <v>250</v>
      </c>
      <c r="O1001" t="s">
        <v>20</v>
      </c>
      <c r="P1001" t="s">
        <v>41</v>
      </c>
      <c r="Q1001" t="s">
        <v>22</v>
      </c>
      <c r="R1001" t="s">
        <v>23</v>
      </c>
      <c r="S1001" t="s">
        <v>23</v>
      </c>
      <c r="T1001" s="1"/>
    </row>
    <row r="1002" spans="1:20" x14ac:dyDescent="0.25">
      <c r="A1002" t="str">
        <f t="shared" si="45"/>
        <v>S1004370019800</v>
      </c>
      <c r="B1002" t="s">
        <v>15</v>
      </c>
      <c r="C1002" t="s">
        <v>638</v>
      </c>
      <c r="D1002" t="s">
        <v>619</v>
      </c>
      <c r="E1002" s="1">
        <v>0</v>
      </c>
      <c r="F1002" s="1">
        <v>0</v>
      </c>
      <c r="G1002" s="1">
        <v>0</v>
      </c>
      <c r="H1002" s="1"/>
      <c r="J1002" s="1">
        <f t="shared" si="46"/>
        <v>0</v>
      </c>
      <c r="K1002" s="1">
        <f>IFERROR(VLOOKUP(A1002,'Ending FY2016'!$A:$E,5,FALSE),"0")+H1002</f>
        <v>-2</v>
      </c>
      <c r="L1002" s="1">
        <f t="shared" si="47"/>
        <v>0</v>
      </c>
      <c r="M1002" t="s">
        <v>18</v>
      </c>
      <c r="N1002" t="s">
        <v>714</v>
      </c>
      <c r="O1002" t="s">
        <v>20</v>
      </c>
      <c r="P1002" t="s">
        <v>41</v>
      </c>
      <c r="Q1002" t="s">
        <v>22</v>
      </c>
      <c r="R1002" t="s">
        <v>79</v>
      </c>
      <c r="S1002" t="s">
        <v>66</v>
      </c>
      <c r="T1002" s="1"/>
    </row>
    <row r="1003" spans="1:20" x14ac:dyDescent="0.25">
      <c r="A1003" t="str">
        <f t="shared" si="45"/>
        <v>S1004370019900</v>
      </c>
      <c r="B1003" t="s">
        <v>15</v>
      </c>
      <c r="C1003" t="s">
        <v>638</v>
      </c>
      <c r="D1003" t="s">
        <v>231</v>
      </c>
      <c r="E1003" s="1">
        <v>0</v>
      </c>
      <c r="F1003" s="1">
        <v>30541.17</v>
      </c>
      <c r="G1003" s="1">
        <v>0</v>
      </c>
      <c r="H1003" s="1"/>
      <c r="J1003" s="1">
        <f t="shared" si="46"/>
        <v>-30541.17</v>
      </c>
      <c r="K1003" s="1">
        <f>IFERROR(VLOOKUP(A1003,'Ending FY2016'!$A:$E,5,FALSE),"0")+H1003</f>
        <v>-30541.17</v>
      </c>
      <c r="L1003" s="1">
        <f t="shared" si="47"/>
        <v>-30541.17</v>
      </c>
      <c r="M1003" t="s">
        <v>18</v>
      </c>
      <c r="N1003" t="s">
        <v>762</v>
      </c>
      <c r="O1003" t="s">
        <v>20</v>
      </c>
      <c r="P1003" t="s">
        <v>41</v>
      </c>
      <c r="Q1003" t="s">
        <v>22</v>
      </c>
      <c r="R1003" t="s">
        <v>23</v>
      </c>
      <c r="S1003" t="s">
        <v>66</v>
      </c>
      <c r="T1003" s="1"/>
    </row>
    <row r="1004" spans="1:20" x14ac:dyDescent="0.25">
      <c r="A1004" t="str">
        <f t="shared" si="45"/>
        <v>S1004370022100</v>
      </c>
      <c r="B1004" t="s">
        <v>15</v>
      </c>
      <c r="C1004" t="s">
        <v>638</v>
      </c>
      <c r="D1004" t="s">
        <v>166</v>
      </c>
      <c r="E1004" s="1">
        <v>-109857.70600000001</v>
      </c>
      <c r="F1004" s="1">
        <v>57169.009999999995</v>
      </c>
      <c r="G1004" s="1">
        <v>10</v>
      </c>
      <c r="H1004" s="1"/>
      <c r="I1004" s="1">
        <v>-10</v>
      </c>
      <c r="J1004" s="1">
        <f t="shared" si="46"/>
        <v>52698.696000000011</v>
      </c>
      <c r="K1004" s="1">
        <f>IFERROR(VLOOKUP(A1004,'Ending FY2016'!$A:$E,5,FALSE),"0")+H1004</f>
        <v>52693.079999999842</v>
      </c>
      <c r="L1004" s="1">
        <f t="shared" si="47"/>
        <v>52688.696000000011</v>
      </c>
      <c r="M1004" t="s">
        <v>70</v>
      </c>
      <c r="N1004" t="s">
        <v>763</v>
      </c>
      <c r="O1004" t="s">
        <v>20</v>
      </c>
      <c r="P1004" t="s">
        <v>41</v>
      </c>
      <c r="Q1004" t="s">
        <v>22</v>
      </c>
      <c r="R1004" t="s">
        <v>23</v>
      </c>
      <c r="S1004" t="s">
        <v>24</v>
      </c>
      <c r="T1004" s="1"/>
    </row>
    <row r="1005" spans="1:20" x14ac:dyDescent="0.25">
      <c r="A1005" t="str">
        <f t="shared" si="45"/>
        <v>S1004370022300</v>
      </c>
      <c r="B1005" t="s">
        <v>15</v>
      </c>
      <c r="C1005" t="s">
        <v>638</v>
      </c>
      <c r="D1005" t="s">
        <v>167</v>
      </c>
      <c r="E1005" s="1">
        <v>-1531.43</v>
      </c>
      <c r="F1005" s="1">
        <v>0</v>
      </c>
      <c r="G1005" s="1">
        <v>0</v>
      </c>
      <c r="H1005" s="1"/>
      <c r="J1005" s="1">
        <f t="shared" si="46"/>
        <v>1531.43</v>
      </c>
      <c r="K1005" s="1">
        <f>IFERROR(VLOOKUP(A1005,'Ending FY2016'!$A:$E,5,FALSE),"0")+H1005</f>
        <v>1533.1900000000605</v>
      </c>
      <c r="L1005" s="1">
        <f t="shared" si="47"/>
        <v>1531.43</v>
      </c>
      <c r="M1005" t="s">
        <v>70</v>
      </c>
      <c r="N1005" t="s">
        <v>764</v>
      </c>
      <c r="O1005" t="s">
        <v>20</v>
      </c>
      <c r="P1005" t="s">
        <v>41</v>
      </c>
      <c r="Q1005" t="s">
        <v>22</v>
      </c>
      <c r="R1005" t="s">
        <v>21</v>
      </c>
      <c r="S1005" t="s">
        <v>24</v>
      </c>
      <c r="T1005" s="1"/>
    </row>
    <row r="1006" spans="1:20" x14ac:dyDescent="0.25">
      <c r="A1006" t="str">
        <f t="shared" si="45"/>
        <v>S1004370023100</v>
      </c>
      <c r="B1006" t="s">
        <v>15</v>
      </c>
      <c r="C1006" t="s">
        <v>638</v>
      </c>
      <c r="D1006" t="s">
        <v>149</v>
      </c>
      <c r="E1006" s="1">
        <v>-1351709.66</v>
      </c>
      <c r="F1006" s="1">
        <v>0</v>
      </c>
      <c r="G1006" s="1">
        <v>0</v>
      </c>
      <c r="H1006" s="1"/>
      <c r="J1006" s="1">
        <f t="shared" si="46"/>
        <v>1351709.66</v>
      </c>
      <c r="K1006" s="1">
        <f>IFERROR(VLOOKUP(A1006,'Ending FY2016'!$A:$E,5,FALSE),"0")+H1006</f>
        <v>1351711.39</v>
      </c>
      <c r="L1006" s="1">
        <f t="shared" si="47"/>
        <v>1351709.66</v>
      </c>
      <c r="M1006" t="s">
        <v>70</v>
      </c>
      <c r="N1006" t="s">
        <v>19</v>
      </c>
      <c r="O1006" t="s">
        <v>20</v>
      </c>
      <c r="P1006" t="s">
        <v>41</v>
      </c>
      <c r="Q1006" t="s">
        <v>22</v>
      </c>
      <c r="R1006" t="s">
        <v>23</v>
      </c>
      <c r="S1006" t="s">
        <v>24</v>
      </c>
      <c r="T1006" s="1"/>
    </row>
    <row r="1007" spans="1:20" x14ac:dyDescent="0.25">
      <c r="A1007" t="str">
        <f t="shared" si="45"/>
        <v>S1004370023300</v>
      </c>
      <c r="B1007" t="s">
        <v>15</v>
      </c>
      <c r="C1007" t="s">
        <v>638</v>
      </c>
      <c r="D1007" t="s">
        <v>627</v>
      </c>
      <c r="E1007" s="1">
        <v>-148058.42000000001</v>
      </c>
      <c r="F1007" s="1">
        <v>0</v>
      </c>
      <c r="G1007" s="1">
        <v>0</v>
      </c>
      <c r="H1007" s="1"/>
      <c r="J1007" s="1">
        <f t="shared" si="46"/>
        <v>148058.42000000001</v>
      </c>
      <c r="K1007" s="1">
        <f>IFERROR(VLOOKUP(A1007,'Ending FY2016'!$A:$E,5,FALSE),"0")+H1007</f>
        <v>148061.81</v>
      </c>
      <c r="L1007" s="1">
        <f t="shared" si="47"/>
        <v>148058.42000000001</v>
      </c>
      <c r="M1007" t="s">
        <v>70</v>
      </c>
      <c r="N1007" t="s">
        <v>58</v>
      </c>
      <c r="O1007" t="s">
        <v>20</v>
      </c>
      <c r="P1007" t="s">
        <v>41</v>
      </c>
      <c r="Q1007" t="s">
        <v>22</v>
      </c>
      <c r="R1007" t="s">
        <v>23</v>
      </c>
      <c r="S1007" t="s">
        <v>24</v>
      </c>
      <c r="T1007" s="1"/>
    </row>
    <row r="1008" spans="1:20" x14ac:dyDescent="0.25">
      <c r="A1008" t="str">
        <f t="shared" si="45"/>
        <v>S1004370023400</v>
      </c>
      <c r="B1008" t="s">
        <v>15</v>
      </c>
      <c r="C1008" t="s">
        <v>638</v>
      </c>
      <c r="D1008" t="s">
        <v>71</v>
      </c>
      <c r="E1008" s="1">
        <v>-5588063.4199999999</v>
      </c>
      <c r="F1008" s="1">
        <v>-72424.260000000009</v>
      </c>
      <c r="G1008" s="1">
        <v>502.79</v>
      </c>
      <c r="H1008" s="1"/>
      <c r="J1008" s="1">
        <f t="shared" si="46"/>
        <v>5660990.4699999997</v>
      </c>
      <c r="K1008" s="1">
        <f>IFERROR(VLOOKUP(A1008,'Ending FY2016'!$A:$E,5,FALSE),"0")+H1008</f>
        <v>5660994.8500000024</v>
      </c>
      <c r="L1008" s="1">
        <f t="shared" si="47"/>
        <v>5660990.4699999997</v>
      </c>
      <c r="M1008" t="s">
        <v>70</v>
      </c>
      <c r="N1008" t="s">
        <v>40</v>
      </c>
      <c r="O1008" t="s">
        <v>20</v>
      </c>
      <c r="P1008" t="s">
        <v>41</v>
      </c>
      <c r="Q1008" t="s">
        <v>22</v>
      </c>
      <c r="R1008" t="s">
        <v>23</v>
      </c>
      <c r="S1008" t="s">
        <v>24</v>
      </c>
      <c r="T1008" s="1"/>
    </row>
    <row r="1009" spans="1:20" x14ac:dyDescent="0.25">
      <c r="A1009" t="str">
        <f t="shared" si="45"/>
        <v>S1004370023800</v>
      </c>
      <c r="B1009" t="s">
        <v>15</v>
      </c>
      <c r="C1009" t="s">
        <v>638</v>
      </c>
      <c r="D1009" t="s">
        <v>316</v>
      </c>
      <c r="E1009" s="1">
        <v>-398779.88</v>
      </c>
      <c r="F1009" s="1">
        <v>0</v>
      </c>
      <c r="G1009" s="1">
        <v>0</v>
      </c>
      <c r="H1009" s="1"/>
      <c r="J1009" s="1">
        <f t="shared" si="46"/>
        <v>398779.88</v>
      </c>
      <c r="K1009" s="1">
        <f>IFERROR(VLOOKUP(A1009,'Ending FY2016'!$A:$E,5,FALSE),"0")+H1009</f>
        <v>398782.74</v>
      </c>
      <c r="L1009" s="1">
        <f t="shared" si="47"/>
        <v>398779.88</v>
      </c>
      <c r="M1009" t="s">
        <v>70</v>
      </c>
      <c r="N1009" t="s">
        <v>79</v>
      </c>
      <c r="O1009" t="s">
        <v>20</v>
      </c>
      <c r="P1009" t="s">
        <v>41</v>
      </c>
      <c r="Q1009" t="s">
        <v>22</v>
      </c>
      <c r="R1009" t="s">
        <v>23</v>
      </c>
      <c r="S1009" t="s">
        <v>24</v>
      </c>
      <c r="T1009" s="1"/>
    </row>
    <row r="1010" spans="1:20" x14ac:dyDescent="0.25">
      <c r="A1010" t="str">
        <f t="shared" si="45"/>
        <v>S1004370024100</v>
      </c>
      <c r="B1010" t="s">
        <v>15</v>
      </c>
      <c r="C1010" t="s">
        <v>638</v>
      </c>
      <c r="D1010" t="s">
        <v>74</v>
      </c>
      <c r="E1010" s="1">
        <v>-251.23</v>
      </c>
      <c r="F1010" s="1">
        <v>1257480.6700000002</v>
      </c>
      <c r="G1010" s="1">
        <v>0</v>
      </c>
      <c r="H1010" s="1"/>
      <c r="J1010" s="1">
        <f t="shared" si="46"/>
        <v>-1257229.4400000002</v>
      </c>
      <c r="K1010" s="1">
        <f>IFERROR(VLOOKUP(A1010,'Ending FY2016'!$A:$E,5,FALSE),"0")+H1010</f>
        <v>-1257229.0799999991</v>
      </c>
      <c r="L1010" s="1">
        <f t="shared" si="47"/>
        <v>-1257229.4400000002</v>
      </c>
      <c r="M1010" t="s">
        <v>70</v>
      </c>
      <c r="N1010" t="s">
        <v>620</v>
      </c>
      <c r="O1010" t="s">
        <v>20</v>
      </c>
      <c r="P1010" t="s">
        <v>41</v>
      </c>
      <c r="Q1010" t="s">
        <v>22</v>
      </c>
      <c r="R1010" t="s">
        <v>21</v>
      </c>
      <c r="S1010" t="s">
        <v>66</v>
      </c>
      <c r="T1010" s="1"/>
    </row>
    <row r="1011" spans="1:20" x14ac:dyDescent="0.25">
      <c r="A1011" t="str">
        <f t="shared" si="45"/>
        <v>S1004370024200</v>
      </c>
      <c r="B1011" t="s">
        <v>15</v>
      </c>
      <c r="C1011" t="s">
        <v>638</v>
      </c>
      <c r="D1011" t="s">
        <v>765</v>
      </c>
      <c r="E1011" s="1">
        <v>-7384884.8200000003</v>
      </c>
      <c r="F1011" s="1">
        <v>132252.34</v>
      </c>
      <c r="G1011" s="1">
        <v>0</v>
      </c>
      <c r="H1011" s="1"/>
      <c r="J1011" s="1">
        <f t="shared" si="46"/>
        <v>7252632.4800000004</v>
      </c>
      <c r="K1011" s="1">
        <f>IFERROR(VLOOKUP(A1011,'Ending FY2016'!$A:$E,5,FALSE),"0")+H1011</f>
        <v>7252637.1800000006</v>
      </c>
      <c r="L1011" s="1">
        <f t="shared" si="47"/>
        <v>7252632.4800000004</v>
      </c>
      <c r="M1011" t="s">
        <v>70</v>
      </c>
      <c r="N1011" t="s">
        <v>199</v>
      </c>
      <c r="O1011" t="s">
        <v>20</v>
      </c>
      <c r="P1011" t="s">
        <v>41</v>
      </c>
      <c r="Q1011" t="s">
        <v>22</v>
      </c>
      <c r="R1011" t="s">
        <v>21</v>
      </c>
      <c r="S1011" t="s">
        <v>66</v>
      </c>
      <c r="T1011" s="1"/>
    </row>
    <row r="1012" spans="1:20" x14ac:dyDescent="0.25">
      <c r="A1012" t="str">
        <f t="shared" si="45"/>
        <v>S1004370024300</v>
      </c>
      <c r="B1012" t="s">
        <v>15</v>
      </c>
      <c r="C1012" t="s">
        <v>638</v>
      </c>
      <c r="D1012" t="s">
        <v>766</v>
      </c>
      <c r="E1012" s="1">
        <v>-2805347.08</v>
      </c>
      <c r="F1012" s="1">
        <v>0</v>
      </c>
      <c r="G1012" s="1">
        <v>0</v>
      </c>
      <c r="H1012" s="1"/>
      <c r="J1012" s="1">
        <f t="shared" si="46"/>
        <v>2805347.08</v>
      </c>
      <c r="K1012" s="1">
        <f>IFERROR(VLOOKUP(A1012,'Ending FY2016'!$A:$E,5,FALSE),"0")+H1012</f>
        <v>2805349.628</v>
      </c>
      <c r="L1012" s="1">
        <f t="shared" si="47"/>
        <v>2805347.08</v>
      </c>
      <c r="M1012" t="s">
        <v>70</v>
      </c>
      <c r="N1012" t="s">
        <v>148</v>
      </c>
      <c r="O1012" t="s">
        <v>20</v>
      </c>
      <c r="P1012" t="s">
        <v>41</v>
      </c>
      <c r="Q1012" t="s">
        <v>22</v>
      </c>
      <c r="R1012" t="s">
        <v>23</v>
      </c>
      <c r="S1012" t="s">
        <v>66</v>
      </c>
      <c r="T1012" s="1"/>
    </row>
    <row r="1013" spans="1:20" x14ac:dyDescent="0.25">
      <c r="A1013" t="str">
        <f t="shared" si="45"/>
        <v>S1004370024500</v>
      </c>
      <c r="B1013" t="s">
        <v>15</v>
      </c>
      <c r="C1013" t="s">
        <v>638</v>
      </c>
      <c r="D1013" t="s">
        <v>183</v>
      </c>
      <c r="E1013" s="1">
        <v>-231001.16399999999</v>
      </c>
      <c r="F1013" s="1">
        <v>5187144.1400000006</v>
      </c>
      <c r="G1013" s="1">
        <v>0</v>
      </c>
      <c r="H1013" s="1"/>
      <c r="J1013" s="1">
        <f t="shared" si="46"/>
        <v>-4956142.9760000007</v>
      </c>
      <c r="K1013" s="1">
        <f>IFERROR(VLOOKUP(A1013,'Ending FY2016'!$A:$E,5,FALSE),"0")+H1013</f>
        <v>-4956142.3020000011</v>
      </c>
      <c r="L1013" s="1">
        <f t="shared" si="47"/>
        <v>-4956142.9760000007</v>
      </c>
      <c r="M1013" t="s">
        <v>70</v>
      </c>
      <c r="N1013" t="s">
        <v>232</v>
      </c>
      <c r="O1013" t="s">
        <v>20</v>
      </c>
      <c r="P1013" t="s">
        <v>21</v>
      </c>
      <c r="Q1013" t="s">
        <v>22</v>
      </c>
      <c r="R1013" t="s">
        <v>23</v>
      </c>
      <c r="S1013" t="s">
        <v>66</v>
      </c>
      <c r="T1013" s="1"/>
    </row>
    <row r="1014" spans="1:20" x14ac:dyDescent="0.25">
      <c r="A1014" t="str">
        <f t="shared" si="45"/>
        <v>S1004370024700</v>
      </c>
      <c r="B1014" t="s">
        <v>15</v>
      </c>
      <c r="C1014" t="s">
        <v>638</v>
      </c>
      <c r="D1014" t="s">
        <v>478</v>
      </c>
      <c r="E1014" s="1">
        <v>-7800566.4800000004</v>
      </c>
      <c r="F1014" s="1">
        <v>38559847.770000003</v>
      </c>
      <c r="G1014" s="1">
        <v>0</v>
      </c>
      <c r="H1014" s="1"/>
      <c r="J1014" s="1">
        <f t="shared" si="46"/>
        <v>-30759281.290000003</v>
      </c>
      <c r="K1014" s="1">
        <f>IFERROR(VLOOKUP(A1014,'Ending FY2016'!$A:$E,5,FALSE),"0")+H1014</f>
        <v>-30759280.289999992</v>
      </c>
      <c r="L1014" s="1">
        <f t="shared" si="47"/>
        <v>-30759281.290000003</v>
      </c>
      <c r="M1014" t="s">
        <v>70</v>
      </c>
      <c r="N1014" t="s">
        <v>625</v>
      </c>
      <c r="O1014" t="s">
        <v>20</v>
      </c>
      <c r="P1014" t="s">
        <v>21</v>
      </c>
      <c r="Q1014" t="s">
        <v>22</v>
      </c>
      <c r="R1014" t="s">
        <v>21</v>
      </c>
      <c r="S1014" t="s">
        <v>66</v>
      </c>
      <c r="T1014" s="1"/>
    </row>
    <row r="1015" spans="1:20" x14ac:dyDescent="0.25">
      <c r="A1015" t="str">
        <f t="shared" si="45"/>
        <v>S1004370025000</v>
      </c>
      <c r="B1015" t="s">
        <v>15</v>
      </c>
      <c r="C1015" t="s">
        <v>638</v>
      </c>
      <c r="D1015" t="s">
        <v>767</v>
      </c>
      <c r="E1015" s="1">
        <v>-23034049.149999999</v>
      </c>
      <c r="F1015" s="1">
        <v>29444557</v>
      </c>
      <c r="G1015" s="1">
        <v>0</v>
      </c>
      <c r="H1015" s="1"/>
      <c r="J1015" s="1">
        <f t="shared" si="46"/>
        <v>-6410507.8500000015</v>
      </c>
      <c r="K1015" s="1">
        <f>IFERROR(VLOOKUP(A1015,'Ending FY2016'!$A:$E,5,FALSE),"0")+H1015</f>
        <v>-6410506.2700000033</v>
      </c>
      <c r="L1015" s="1">
        <f t="shared" si="47"/>
        <v>-6410507.8500000015</v>
      </c>
      <c r="M1015" t="s">
        <v>70</v>
      </c>
      <c r="N1015" t="s">
        <v>714</v>
      </c>
      <c r="O1015" t="s">
        <v>20</v>
      </c>
      <c r="P1015" t="s">
        <v>41</v>
      </c>
      <c r="Q1015" t="s">
        <v>22</v>
      </c>
      <c r="R1015" t="s">
        <v>79</v>
      </c>
      <c r="S1015" t="s">
        <v>66</v>
      </c>
      <c r="T1015" s="1"/>
    </row>
    <row r="1016" spans="1:20" x14ac:dyDescent="0.25">
      <c r="A1016" t="str">
        <f t="shared" si="45"/>
        <v>S1004370025100</v>
      </c>
      <c r="B1016" t="s">
        <v>15</v>
      </c>
      <c r="C1016" t="s">
        <v>638</v>
      </c>
      <c r="D1016" t="s">
        <v>768</v>
      </c>
      <c r="E1016" s="1">
        <v>-58904.94</v>
      </c>
      <c r="F1016" s="1">
        <v>9159507.9800000004</v>
      </c>
      <c r="G1016" s="1">
        <v>0</v>
      </c>
      <c r="H1016" s="1"/>
      <c r="J1016" s="1">
        <f t="shared" si="46"/>
        <v>-9100603.040000001</v>
      </c>
      <c r="K1016" s="1">
        <f>IFERROR(VLOOKUP(A1016,'Ending FY2016'!$A:$E,5,FALSE),"0")+H1016</f>
        <v>-9100605.0400000066</v>
      </c>
      <c r="L1016" s="1">
        <f t="shared" si="47"/>
        <v>-9100603.040000001</v>
      </c>
      <c r="M1016" t="s">
        <v>70</v>
      </c>
      <c r="N1016" t="s">
        <v>714</v>
      </c>
      <c r="O1016" t="s">
        <v>20</v>
      </c>
      <c r="P1016" t="s">
        <v>41</v>
      </c>
      <c r="Q1016" t="s">
        <v>22</v>
      </c>
      <c r="R1016" t="s">
        <v>79</v>
      </c>
      <c r="S1016" t="s">
        <v>66</v>
      </c>
      <c r="T1016" s="1"/>
    </row>
    <row r="1017" spans="1:20" x14ac:dyDescent="0.25">
      <c r="A1017" t="str">
        <f t="shared" si="45"/>
        <v>S1004370025700</v>
      </c>
      <c r="B1017" t="s">
        <v>15</v>
      </c>
      <c r="C1017" t="s">
        <v>638</v>
      </c>
      <c r="D1017" t="s">
        <v>485</v>
      </c>
      <c r="E1017" s="1">
        <v>66608.479999999996</v>
      </c>
      <c r="F1017" s="1">
        <v>3179869.7399999998</v>
      </c>
      <c r="G1017" s="1">
        <v>0</v>
      </c>
      <c r="H1017" s="1"/>
      <c r="J1017" s="1">
        <f t="shared" si="46"/>
        <v>-3246478.2199999997</v>
      </c>
      <c r="K1017" s="1">
        <f>IFERROR(VLOOKUP(A1017,'Ending FY2016'!$A:$E,5,FALSE),"0")+H1017</f>
        <v>-3246087.9400000004</v>
      </c>
      <c r="L1017" s="1">
        <f t="shared" si="47"/>
        <v>-3246087.9400000004</v>
      </c>
      <c r="M1017" t="s">
        <v>70</v>
      </c>
      <c r="N1017" t="s">
        <v>148</v>
      </c>
      <c r="O1017" t="s">
        <v>20</v>
      </c>
      <c r="P1017" t="s">
        <v>41</v>
      </c>
      <c r="Q1017" t="s">
        <v>22</v>
      </c>
      <c r="R1017" t="s">
        <v>23</v>
      </c>
      <c r="S1017" t="s">
        <v>66</v>
      </c>
      <c r="T1017" s="1"/>
    </row>
    <row r="1018" spans="1:20" x14ac:dyDescent="0.25">
      <c r="A1018" t="str">
        <f t="shared" si="45"/>
        <v>S1004370026300</v>
      </c>
      <c r="B1018" t="s">
        <v>15</v>
      </c>
      <c r="C1018" t="s">
        <v>638</v>
      </c>
      <c r="D1018" t="s">
        <v>769</v>
      </c>
      <c r="E1018" s="1">
        <v>-325291.93</v>
      </c>
      <c r="F1018" s="1">
        <v>463305.80000000005</v>
      </c>
      <c r="G1018" s="1">
        <v>0</v>
      </c>
      <c r="H1018" s="1"/>
      <c r="J1018" s="1">
        <f t="shared" si="46"/>
        <v>-138013.87000000005</v>
      </c>
      <c r="K1018" s="1">
        <f>IFERROR(VLOOKUP(A1018,'Ending FY2016'!$A:$E,5,FALSE),"0")+H1018</f>
        <v>-138011.86400000099</v>
      </c>
      <c r="L1018" s="1">
        <f t="shared" si="47"/>
        <v>-138013.87000000005</v>
      </c>
      <c r="M1018" t="s">
        <v>70</v>
      </c>
      <c r="N1018" t="s">
        <v>770</v>
      </c>
      <c r="O1018" t="s">
        <v>20</v>
      </c>
      <c r="P1018" t="s">
        <v>41</v>
      </c>
      <c r="Q1018" t="s">
        <v>22</v>
      </c>
      <c r="R1018" t="s">
        <v>21</v>
      </c>
      <c r="S1018" t="s">
        <v>66</v>
      </c>
      <c r="T1018" s="1"/>
    </row>
    <row r="1019" spans="1:20" x14ac:dyDescent="0.25">
      <c r="A1019" t="str">
        <f t="shared" si="45"/>
        <v>S1004370026700</v>
      </c>
      <c r="B1019" t="s">
        <v>15</v>
      </c>
      <c r="C1019" t="s">
        <v>638</v>
      </c>
      <c r="D1019" t="s">
        <v>601</v>
      </c>
      <c r="E1019" s="1">
        <v>-515864.97</v>
      </c>
      <c r="F1019" s="1">
        <v>1110717.6499999999</v>
      </c>
      <c r="G1019" s="1">
        <v>72111.03</v>
      </c>
      <c r="H1019" s="1"/>
      <c r="I1019" s="1">
        <v>-10800</v>
      </c>
      <c r="J1019" s="1">
        <f t="shared" si="46"/>
        <v>-522741.64999999991</v>
      </c>
      <c r="K1019" s="1">
        <f>IFERROR(VLOOKUP(A1019,'Ending FY2016'!$A:$E,5,FALSE),"0")+H1019</f>
        <v>-522745.2899999998</v>
      </c>
      <c r="L1019" s="1">
        <f t="shared" si="47"/>
        <v>-533541.64999999991</v>
      </c>
      <c r="M1019" t="s">
        <v>70</v>
      </c>
      <c r="N1019" t="s">
        <v>250</v>
      </c>
      <c r="O1019" t="s">
        <v>20</v>
      </c>
      <c r="P1019" t="s">
        <v>41</v>
      </c>
      <c r="Q1019" t="s">
        <v>22</v>
      </c>
      <c r="R1019" t="s">
        <v>21</v>
      </c>
      <c r="S1019" t="s">
        <v>23</v>
      </c>
      <c r="T1019" s="1"/>
    </row>
    <row r="1020" spans="1:20" x14ac:dyDescent="0.25">
      <c r="A1020" t="str">
        <f t="shared" si="45"/>
        <v>S7884370027400</v>
      </c>
      <c r="B1020" t="s">
        <v>771</v>
      </c>
      <c r="C1020" t="s">
        <v>638</v>
      </c>
      <c r="D1020" t="s">
        <v>489</v>
      </c>
      <c r="E1020" s="1">
        <v>-34462.46</v>
      </c>
      <c r="F1020" s="1">
        <v>6018829.2000000002</v>
      </c>
      <c r="G1020" s="1">
        <v>0</v>
      </c>
      <c r="H1020" s="1"/>
      <c r="J1020" s="1">
        <f t="shared" si="46"/>
        <v>-5984366.7400000002</v>
      </c>
      <c r="K1020" s="1">
        <f>IFERROR(VLOOKUP(A1020,'Ending FY2016'!$A:$E,5,FALSE),"0")+H1020</f>
        <v>34465.050000000003</v>
      </c>
      <c r="L1020" s="1">
        <f t="shared" si="47"/>
        <v>34465.050000000003</v>
      </c>
      <c r="M1020" t="s">
        <v>70</v>
      </c>
      <c r="N1020" t="s">
        <v>157</v>
      </c>
      <c r="O1020" t="s">
        <v>135</v>
      </c>
      <c r="P1020" t="s">
        <v>23</v>
      </c>
      <c r="Q1020" t="s">
        <v>22</v>
      </c>
      <c r="R1020" t="s">
        <v>23</v>
      </c>
      <c r="S1020" t="s">
        <v>24</v>
      </c>
      <c r="T1020" s="1"/>
    </row>
    <row r="1021" spans="1:20" x14ac:dyDescent="0.25">
      <c r="A1021" t="str">
        <f t="shared" si="45"/>
        <v>S7884370027500</v>
      </c>
      <c r="B1021" t="s">
        <v>771</v>
      </c>
      <c r="C1021" t="s">
        <v>638</v>
      </c>
      <c r="D1021" t="s">
        <v>491</v>
      </c>
      <c r="E1021" s="1">
        <v>-15437592.800000001</v>
      </c>
      <c r="F1021" s="1">
        <v>110310.59</v>
      </c>
      <c r="G1021" s="1">
        <v>0</v>
      </c>
      <c r="H1021" s="1"/>
      <c r="J1021" s="1">
        <f t="shared" si="46"/>
        <v>15327282.210000001</v>
      </c>
      <c r="K1021" s="1">
        <f>IFERROR(VLOOKUP(A1021,'Ending FY2016'!$A:$E,5,FALSE),"0")+H1021</f>
        <v>15327285.799999952</v>
      </c>
      <c r="L1021" s="1">
        <f t="shared" si="47"/>
        <v>15327282.210000001</v>
      </c>
      <c r="M1021" t="s">
        <v>70</v>
      </c>
      <c r="N1021" t="s">
        <v>22</v>
      </c>
      <c r="O1021" t="s">
        <v>135</v>
      </c>
      <c r="P1021" t="s">
        <v>41</v>
      </c>
      <c r="Q1021" t="s">
        <v>22</v>
      </c>
      <c r="R1021" t="s">
        <v>21</v>
      </c>
      <c r="S1021" t="s">
        <v>24</v>
      </c>
      <c r="T1021" s="1"/>
    </row>
    <row r="1022" spans="1:20" x14ac:dyDescent="0.25">
      <c r="A1022" t="str">
        <f t="shared" si="45"/>
        <v>S7884370027600</v>
      </c>
      <c r="B1022" t="s">
        <v>771</v>
      </c>
      <c r="C1022" t="s">
        <v>638</v>
      </c>
      <c r="D1022" t="s">
        <v>133</v>
      </c>
      <c r="E1022" s="1">
        <v>-493189.42</v>
      </c>
      <c r="F1022" s="1">
        <v>0</v>
      </c>
      <c r="G1022" s="1">
        <v>0</v>
      </c>
      <c r="H1022" s="1"/>
      <c r="J1022" s="1">
        <f t="shared" si="46"/>
        <v>493189.42</v>
      </c>
      <c r="K1022" s="1">
        <f>IFERROR(VLOOKUP(A1022,'Ending FY2016'!$A:$E,5,FALSE),"0")+H1022</f>
        <v>493191.02</v>
      </c>
      <c r="L1022" s="1">
        <f t="shared" si="47"/>
        <v>493189.42</v>
      </c>
      <c r="M1022" t="s">
        <v>70</v>
      </c>
      <c r="N1022" t="s">
        <v>772</v>
      </c>
      <c r="O1022" t="s">
        <v>135</v>
      </c>
      <c r="P1022" t="s">
        <v>23</v>
      </c>
      <c r="Q1022" t="s">
        <v>22</v>
      </c>
      <c r="R1022" t="s">
        <v>23</v>
      </c>
      <c r="S1022" t="s">
        <v>24</v>
      </c>
      <c r="T1022" s="1"/>
    </row>
    <row r="1023" spans="1:20" x14ac:dyDescent="0.25">
      <c r="A1023" t="str">
        <f t="shared" si="45"/>
        <v>S1004370029000</v>
      </c>
      <c r="B1023" t="s">
        <v>15</v>
      </c>
      <c r="C1023" t="s">
        <v>638</v>
      </c>
      <c r="D1023" t="s">
        <v>253</v>
      </c>
      <c r="E1023" s="1">
        <v>-296556.92</v>
      </c>
      <c r="F1023" s="1">
        <v>1979530.6800000002</v>
      </c>
      <c r="G1023" s="1">
        <v>158.1</v>
      </c>
      <c r="H1023" s="1"/>
      <c r="J1023" s="1">
        <f t="shared" si="46"/>
        <v>-1682815.6600000001</v>
      </c>
      <c r="K1023" s="1">
        <f>IFERROR(VLOOKUP(A1023,'Ending FY2016'!$A:$E,5,FALSE),"0")+H1023</f>
        <v>-1682813.6920000012</v>
      </c>
      <c r="L1023" s="1">
        <f t="shared" si="47"/>
        <v>-1682815.6600000001</v>
      </c>
      <c r="M1023" t="s">
        <v>70</v>
      </c>
      <c r="N1023" t="s">
        <v>232</v>
      </c>
      <c r="O1023" t="s">
        <v>20</v>
      </c>
      <c r="P1023" t="s">
        <v>21</v>
      </c>
      <c r="Q1023" t="s">
        <v>22</v>
      </c>
      <c r="R1023" t="s">
        <v>23</v>
      </c>
      <c r="S1023" t="s">
        <v>66</v>
      </c>
      <c r="T1023" s="1"/>
    </row>
    <row r="1024" spans="1:20" x14ac:dyDescent="0.25">
      <c r="A1024" t="str">
        <f t="shared" si="45"/>
        <v>S1004370029100</v>
      </c>
      <c r="B1024" t="s">
        <v>15</v>
      </c>
      <c r="C1024" t="s">
        <v>638</v>
      </c>
      <c r="D1024" t="s">
        <v>773</v>
      </c>
      <c r="E1024" s="1">
        <v>-6746510.0199999996</v>
      </c>
      <c r="F1024" s="1">
        <v>67340790.000000015</v>
      </c>
      <c r="G1024" s="1">
        <v>0</v>
      </c>
      <c r="H1024" s="1"/>
      <c r="J1024" s="1">
        <f t="shared" si="46"/>
        <v>-60594279.980000019</v>
      </c>
      <c r="K1024" s="1">
        <f>IFERROR(VLOOKUP(A1024,'Ending FY2016'!$A:$E,5,FALSE),"0")+H1024</f>
        <v>-60595816.689999998</v>
      </c>
      <c r="L1024" s="1">
        <f t="shared" si="47"/>
        <v>-60595816.689999998</v>
      </c>
      <c r="M1024" t="s">
        <v>70</v>
      </c>
      <c r="N1024" t="s">
        <v>625</v>
      </c>
      <c r="O1024" t="s">
        <v>20</v>
      </c>
      <c r="P1024" t="s">
        <v>21</v>
      </c>
      <c r="Q1024" t="s">
        <v>22</v>
      </c>
      <c r="R1024" t="s">
        <v>21</v>
      </c>
      <c r="S1024" t="s">
        <v>66</v>
      </c>
      <c r="T1024" s="1"/>
    </row>
    <row r="1025" spans="1:20" x14ac:dyDescent="0.25">
      <c r="A1025" t="str">
        <f t="shared" si="45"/>
        <v>S1004370029300</v>
      </c>
      <c r="B1025" t="s">
        <v>15</v>
      </c>
      <c r="C1025" t="s">
        <v>638</v>
      </c>
      <c r="D1025" t="s">
        <v>774</v>
      </c>
      <c r="E1025" s="1">
        <v>211.48</v>
      </c>
      <c r="F1025" s="1">
        <v>5857597.5299999993</v>
      </c>
      <c r="G1025" s="1">
        <v>0</v>
      </c>
      <c r="H1025" s="1"/>
      <c r="J1025" s="1">
        <f t="shared" si="46"/>
        <v>-5857809.0099999998</v>
      </c>
      <c r="K1025" s="1">
        <f>IFERROR(VLOOKUP(A1025,'Ending FY2016'!$A:$E,5,FALSE),"0")+H1025</f>
        <v>-5857808.9919999996</v>
      </c>
      <c r="L1025" s="1">
        <f t="shared" si="47"/>
        <v>-5857809.0099999998</v>
      </c>
      <c r="M1025" t="s">
        <v>70</v>
      </c>
      <c r="N1025" t="s">
        <v>427</v>
      </c>
      <c r="O1025" t="s">
        <v>20</v>
      </c>
      <c r="P1025" t="s">
        <v>41</v>
      </c>
      <c r="Q1025" t="s">
        <v>22</v>
      </c>
      <c r="R1025" t="s">
        <v>23</v>
      </c>
      <c r="S1025" t="s">
        <v>66</v>
      </c>
      <c r="T1025" s="1"/>
    </row>
    <row r="1026" spans="1:20" x14ac:dyDescent="0.25">
      <c r="A1026" t="str">
        <f t="shared" si="45"/>
        <v>S1004370032000</v>
      </c>
      <c r="B1026" t="s">
        <v>15</v>
      </c>
      <c r="C1026" t="s">
        <v>638</v>
      </c>
      <c r="D1026" t="s">
        <v>75</v>
      </c>
      <c r="E1026" s="1">
        <v>-30298.85</v>
      </c>
      <c r="F1026" s="1">
        <v>0</v>
      </c>
      <c r="G1026" s="1">
        <v>0</v>
      </c>
      <c r="H1026" s="1"/>
      <c r="J1026" s="1">
        <f t="shared" si="46"/>
        <v>30298.85</v>
      </c>
      <c r="K1026" s="1">
        <f>IFERROR(VLOOKUP(A1026,'Ending FY2016'!$A:$E,5,FALSE),"0")+H1026</f>
        <v>30298</v>
      </c>
      <c r="L1026" s="1">
        <f t="shared" si="47"/>
        <v>30298.85</v>
      </c>
      <c r="M1026" t="s">
        <v>36</v>
      </c>
      <c r="N1026" t="s">
        <v>58</v>
      </c>
      <c r="O1026" t="s">
        <v>20</v>
      </c>
      <c r="P1026" t="s">
        <v>41</v>
      </c>
      <c r="Q1026" t="s">
        <v>22</v>
      </c>
      <c r="R1026" t="s">
        <v>23</v>
      </c>
      <c r="S1026" t="s">
        <v>24</v>
      </c>
      <c r="T1026" s="1"/>
    </row>
    <row r="1027" spans="1:20" x14ac:dyDescent="0.25">
      <c r="A1027" t="str">
        <f t="shared" si="45"/>
        <v>S1004370032200</v>
      </c>
      <c r="B1027" t="s">
        <v>15</v>
      </c>
      <c r="C1027" t="s">
        <v>638</v>
      </c>
      <c r="D1027" t="s">
        <v>603</v>
      </c>
      <c r="E1027" s="1">
        <v>-1651440.49</v>
      </c>
      <c r="F1027" s="1">
        <v>0</v>
      </c>
      <c r="G1027" s="1">
        <v>376929.4</v>
      </c>
      <c r="H1027" s="1"/>
      <c r="I1027" s="1">
        <v>-411786.94</v>
      </c>
      <c r="J1027" s="1">
        <f t="shared" si="46"/>
        <v>2028369.8900000001</v>
      </c>
      <c r="K1027" s="1">
        <f>IFERROR(VLOOKUP(A1027,'Ending FY2016'!$A:$E,5,FALSE),"0")+H1027</f>
        <v>2063227.4299999974</v>
      </c>
      <c r="L1027" s="1">
        <f t="shared" si="47"/>
        <v>1651440.4899999974</v>
      </c>
      <c r="M1027" t="s">
        <v>36</v>
      </c>
      <c r="N1027" t="s">
        <v>85</v>
      </c>
      <c r="O1027" t="s">
        <v>20</v>
      </c>
      <c r="P1027" t="s">
        <v>21</v>
      </c>
      <c r="Q1027" t="s">
        <v>22</v>
      </c>
      <c r="R1027" t="s">
        <v>23</v>
      </c>
      <c r="S1027" t="s">
        <v>23</v>
      </c>
      <c r="T1027" s="1"/>
    </row>
    <row r="1028" spans="1:20" x14ac:dyDescent="0.25">
      <c r="A1028" t="str">
        <f t="shared" ref="A1028:A1091" si="48">B1028&amp;C1028&amp;D1028</f>
        <v>S1004370032300</v>
      </c>
      <c r="B1028" t="s">
        <v>15</v>
      </c>
      <c r="C1028" t="s">
        <v>638</v>
      </c>
      <c r="D1028" t="s">
        <v>604</v>
      </c>
      <c r="E1028" s="1">
        <v>-1097.79</v>
      </c>
      <c r="F1028" s="1">
        <v>0</v>
      </c>
      <c r="G1028" s="1">
        <v>0</v>
      </c>
      <c r="H1028" s="1"/>
      <c r="J1028" s="1">
        <f t="shared" ref="J1028:J1091" si="49">-E1028-F1028+G1028+H1028</f>
        <v>1097.79</v>
      </c>
      <c r="K1028" s="1">
        <f>IFERROR(VLOOKUP(A1028,'Ending FY2016'!$A:$E,5,FALSE),"0")+H1028</f>
        <v>1099.3699999991804</v>
      </c>
      <c r="L1028" s="1">
        <f t="shared" ref="L1028:L1091" si="50">IF(J1028-K1028&lt;-10,K1028+I1028,IF(J1028-K1028&gt;10,K1028+I1028,J1028+I1028))</f>
        <v>1097.79</v>
      </c>
      <c r="M1028" t="s">
        <v>36</v>
      </c>
      <c r="N1028" t="s">
        <v>250</v>
      </c>
      <c r="O1028" t="s">
        <v>20</v>
      </c>
      <c r="P1028" t="s">
        <v>41</v>
      </c>
      <c r="Q1028" t="s">
        <v>22</v>
      </c>
      <c r="R1028" t="s">
        <v>23</v>
      </c>
      <c r="S1028" t="s">
        <v>23</v>
      </c>
      <c r="T1028" s="1"/>
    </row>
    <row r="1029" spans="1:20" x14ac:dyDescent="0.25">
      <c r="A1029" t="str">
        <f t="shared" si="48"/>
        <v>S1004370032800</v>
      </c>
      <c r="B1029" t="s">
        <v>15</v>
      </c>
      <c r="C1029" t="s">
        <v>638</v>
      </c>
      <c r="D1029" t="s">
        <v>775</v>
      </c>
      <c r="E1029" s="1">
        <v>-1667979.62</v>
      </c>
      <c r="F1029" s="1">
        <v>0</v>
      </c>
      <c r="G1029" s="1">
        <v>0</v>
      </c>
      <c r="H1029" s="1"/>
      <c r="J1029" s="1">
        <f t="shared" si="49"/>
        <v>1667979.62</v>
      </c>
      <c r="K1029" s="1">
        <f>IFERROR(VLOOKUP(A1029,'Ending FY2016'!$A:$E,5,FALSE),"0")+H1029</f>
        <v>1667981.1900000004</v>
      </c>
      <c r="L1029" s="1">
        <f t="shared" si="50"/>
        <v>1667979.62</v>
      </c>
      <c r="M1029" t="s">
        <v>36</v>
      </c>
      <c r="N1029" t="s">
        <v>597</v>
      </c>
      <c r="O1029" t="s">
        <v>20</v>
      </c>
      <c r="P1029" t="s">
        <v>41</v>
      </c>
      <c r="Q1029" t="s">
        <v>22</v>
      </c>
      <c r="R1029" t="s">
        <v>21</v>
      </c>
      <c r="S1029" t="s">
        <v>23</v>
      </c>
      <c r="T1029" s="1"/>
    </row>
    <row r="1030" spans="1:20" x14ac:dyDescent="0.25">
      <c r="A1030" t="str">
        <f t="shared" si="48"/>
        <v>S1004370035100</v>
      </c>
      <c r="B1030" t="s">
        <v>15</v>
      </c>
      <c r="C1030" t="s">
        <v>638</v>
      </c>
      <c r="D1030" t="s">
        <v>505</v>
      </c>
      <c r="E1030" s="1">
        <v>-283174.63</v>
      </c>
      <c r="F1030" s="1">
        <v>0</v>
      </c>
      <c r="G1030" s="1">
        <v>0</v>
      </c>
      <c r="H1030" s="1"/>
      <c r="J1030" s="1">
        <f t="shared" si="49"/>
        <v>283174.63</v>
      </c>
      <c r="K1030" s="1">
        <f>IFERROR(VLOOKUP(A1030,'Ending FY2016'!$A:$E,5,FALSE),"0")+H1030</f>
        <v>283176</v>
      </c>
      <c r="L1030" s="1">
        <f t="shared" si="50"/>
        <v>283174.63</v>
      </c>
      <c r="M1030" t="s">
        <v>36</v>
      </c>
      <c r="N1030" t="s">
        <v>104</v>
      </c>
      <c r="O1030" t="s">
        <v>20</v>
      </c>
      <c r="P1030" t="s">
        <v>41</v>
      </c>
      <c r="Q1030" t="s">
        <v>22</v>
      </c>
      <c r="R1030" t="s">
        <v>23</v>
      </c>
      <c r="S1030" t="s">
        <v>66</v>
      </c>
      <c r="T1030" s="1"/>
    </row>
    <row r="1031" spans="1:20" x14ac:dyDescent="0.25">
      <c r="A1031" t="str">
        <f t="shared" si="48"/>
        <v>S1004370090800</v>
      </c>
      <c r="B1031" t="s">
        <v>15</v>
      </c>
      <c r="C1031" t="s">
        <v>638</v>
      </c>
      <c r="D1031" t="s">
        <v>211</v>
      </c>
      <c r="E1031" s="1">
        <v>0</v>
      </c>
      <c r="F1031" s="1">
        <v>0</v>
      </c>
      <c r="G1031" s="1">
        <v>0</v>
      </c>
      <c r="H1031" s="1"/>
      <c r="J1031" s="1">
        <f t="shared" si="49"/>
        <v>0</v>
      </c>
      <c r="K1031" s="1">
        <f>IFERROR(VLOOKUP(A1031,'Ending FY2016'!$A:$E,5,FALSE),"0")+H1031</f>
        <v>0</v>
      </c>
      <c r="L1031" s="1">
        <f t="shared" si="50"/>
        <v>0</v>
      </c>
      <c r="M1031" t="s">
        <v>24</v>
      </c>
      <c r="N1031" t="s">
        <v>24</v>
      </c>
      <c r="O1031" t="s">
        <v>107</v>
      </c>
      <c r="P1031" t="s">
        <v>41</v>
      </c>
      <c r="Q1031" t="s">
        <v>22</v>
      </c>
      <c r="R1031" t="s">
        <v>23</v>
      </c>
      <c r="S1031" t="s">
        <v>24</v>
      </c>
      <c r="T1031" s="1"/>
    </row>
    <row r="1032" spans="1:20" x14ac:dyDescent="0.25">
      <c r="A1032" t="str">
        <f t="shared" si="48"/>
        <v>S1004370096500</v>
      </c>
      <c r="B1032" t="s">
        <v>15</v>
      </c>
      <c r="C1032" t="s">
        <v>638</v>
      </c>
      <c r="D1032" t="s">
        <v>112</v>
      </c>
      <c r="E1032" s="1">
        <v>0</v>
      </c>
      <c r="F1032" s="1">
        <v>0</v>
      </c>
      <c r="G1032" s="1">
        <v>0</v>
      </c>
      <c r="H1032" s="1"/>
      <c r="J1032" s="1">
        <f t="shared" si="49"/>
        <v>0</v>
      </c>
      <c r="K1032" s="1">
        <f>IFERROR(VLOOKUP(A1032,'Ending FY2016'!$A:$E,5,FALSE),"0")+H1032</f>
        <v>0</v>
      </c>
      <c r="L1032" s="1">
        <f t="shared" si="50"/>
        <v>0</v>
      </c>
      <c r="M1032" t="s">
        <v>24</v>
      </c>
      <c r="N1032" t="s">
        <v>24</v>
      </c>
      <c r="O1032" t="s">
        <v>109</v>
      </c>
      <c r="P1032" t="s">
        <v>41</v>
      </c>
      <c r="Q1032" t="s">
        <v>22</v>
      </c>
      <c r="R1032" t="s">
        <v>23</v>
      </c>
      <c r="S1032" t="s">
        <v>24</v>
      </c>
      <c r="T1032" s="1"/>
    </row>
    <row r="1033" spans="1:20" x14ac:dyDescent="0.25">
      <c r="A1033" t="str">
        <f t="shared" si="48"/>
        <v>S1004370096700</v>
      </c>
      <c r="B1033" t="s">
        <v>15</v>
      </c>
      <c r="C1033" t="s">
        <v>638</v>
      </c>
      <c r="D1033" t="s">
        <v>113</v>
      </c>
      <c r="E1033" s="1">
        <v>0</v>
      </c>
      <c r="F1033" s="1">
        <v>0</v>
      </c>
      <c r="G1033" s="1">
        <v>0</v>
      </c>
      <c r="H1033" s="1"/>
      <c r="J1033" s="1">
        <f t="shared" si="49"/>
        <v>0</v>
      </c>
      <c r="K1033" s="1">
        <f>IFERROR(VLOOKUP(A1033,'Ending FY2016'!$A:$E,5,FALSE),"0")+H1033</f>
        <v>0</v>
      </c>
      <c r="L1033" s="1">
        <f t="shared" si="50"/>
        <v>0</v>
      </c>
      <c r="M1033" t="s">
        <v>24</v>
      </c>
      <c r="N1033" t="s">
        <v>24</v>
      </c>
      <c r="O1033" t="s">
        <v>109</v>
      </c>
      <c r="P1033" t="s">
        <v>41</v>
      </c>
      <c r="Q1033" t="s">
        <v>22</v>
      </c>
      <c r="R1033" t="s">
        <v>23</v>
      </c>
      <c r="S1033" t="s">
        <v>24</v>
      </c>
      <c r="T1033" s="1"/>
    </row>
    <row r="1034" spans="1:20" x14ac:dyDescent="0.25">
      <c r="A1034" t="str">
        <f t="shared" si="48"/>
        <v>S1004370097100</v>
      </c>
      <c r="B1034" t="s">
        <v>15</v>
      </c>
      <c r="C1034" t="s">
        <v>638</v>
      </c>
      <c r="D1034" t="s">
        <v>120</v>
      </c>
      <c r="E1034" s="1">
        <v>0</v>
      </c>
      <c r="F1034" s="1">
        <v>0</v>
      </c>
      <c r="G1034" s="1">
        <v>0</v>
      </c>
      <c r="H1034" s="1"/>
      <c r="J1034" s="1">
        <f t="shared" si="49"/>
        <v>0</v>
      </c>
      <c r="K1034" s="1">
        <f>IFERROR(VLOOKUP(A1034,'Ending FY2016'!$A:$E,5,FALSE),"0")+H1034</f>
        <v>0</v>
      </c>
      <c r="L1034" s="1">
        <f t="shared" si="50"/>
        <v>0</v>
      </c>
      <c r="M1034" t="s">
        <v>24</v>
      </c>
      <c r="N1034" t="s">
        <v>24</v>
      </c>
      <c r="O1034" t="s">
        <v>109</v>
      </c>
      <c r="P1034" t="s">
        <v>41</v>
      </c>
      <c r="Q1034" t="s">
        <v>22</v>
      </c>
      <c r="R1034" t="s">
        <v>23</v>
      </c>
      <c r="S1034" t="s">
        <v>24</v>
      </c>
      <c r="T1034" s="1"/>
    </row>
    <row r="1035" spans="1:20" x14ac:dyDescent="0.25">
      <c r="A1035" t="str">
        <f t="shared" si="48"/>
        <v>S1004370097101</v>
      </c>
      <c r="B1035" t="s">
        <v>15</v>
      </c>
      <c r="C1035" t="s">
        <v>638</v>
      </c>
      <c r="D1035" t="s">
        <v>121</v>
      </c>
      <c r="E1035" s="1">
        <v>0</v>
      </c>
      <c r="F1035" s="1">
        <v>0</v>
      </c>
      <c r="G1035" s="1">
        <v>0</v>
      </c>
      <c r="H1035" s="1"/>
      <c r="J1035" s="1">
        <f t="shared" si="49"/>
        <v>0</v>
      </c>
      <c r="K1035" s="1">
        <f>IFERROR(VLOOKUP(A1035,'Ending FY2016'!$A:$E,5,FALSE),"0")+H1035</f>
        <v>0</v>
      </c>
      <c r="L1035" s="1">
        <f t="shared" si="50"/>
        <v>0</v>
      </c>
      <c r="M1035" t="s">
        <v>24</v>
      </c>
      <c r="N1035" t="s">
        <v>24</v>
      </c>
      <c r="O1035" t="s">
        <v>109</v>
      </c>
      <c r="P1035" t="s">
        <v>41</v>
      </c>
      <c r="Q1035" t="s">
        <v>22</v>
      </c>
      <c r="R1035" t="s">
        <v>23</v>
      </c>
      <c r="S1035" t="s">
        <v>24</v>
      </c>
      <c r="T1035" s="1"/>
    </row>
    <row r="1036" spans="1:20" x14ac:dyDescent="0.25">
      <c r="A1036" t="str">
        <f t="shared" si="48"/>
        <v>S1004370099000</v>
      </c>
      <c r="B1036" t="s">
        <v>15</v>
      </c>
      <c r="C1036" t="s">
        <v>638</v>
      </c>
      <c r="D1036" t="s">
        <v>123</v>
      </c>
      <c r="E1036" s="1">
        <v>2E-3</v>
      </c>
      <c r="F1036" s="1">
        <v>132567.47000000003</v>
      </c>
      <c r="G1036" s="1">
        <v>17250.63</v>
      </c>
      <c r="H1036" s="1"/>
      <c r="I1036" s="1">
        <v>-43790.94</v>
      </c>
      <c r="J1036" s="1">
        <f t="shared" si="49"/>
        <v>-115316.84200000003</v>
      </c>
      <c r="K1036" s="1">
        <f>IFERROR(VLOOKUP(A1036,'Ending FY2016'!$A:$E,5,FALSE),"0")+H1036</f>
        <v>43790.937000000005</v>
      </c>
      <c r="L1036" s="1">
        <f t="shared" si="50"/>
        <v>-2.9999999969732016E-3</v>
      </c>
      <c r="M1036" t="s">
        <v>24</v>
      </c>
      <c r="N1036" t="s">
        <v>24</v>
      </c>
      <c r="O1036" t="s">
        <v>109</v>
      </c>
      <c r="P1036" t="s">
        <v>41</v>
      </c>
      <c r="Q1036" t="s">
        <v>22</v>
      </c>
      <c r="R1036" t="s">
        <v>23</v>
      </c>
      <c r="S1036" t="s">
        <v>24</v>
      </c>
      <c r="T1036" s="1"/>
    </row>
    <row r="1037" spans="1:20" x14ac:dyDescent="0.25">
      <c r="A1037" t="str">
        <f t="shared" si="48"/>
        <v>S1004370099300</v>
      </c>
      <c r="B1037" t="s">
        <v>15</v>
      </c>
      <c r="C1037" t="s">
        <v>638</v>
      </c>
      <c r="D1037" t="s">
        <v>125</v>
      </c>
      <c r="E1037" s="1">
        <v>0</v>
      </c>
      <c r="F1037" s="1">
        <v>-4383.9900000000052</v>
      </c>
      <c r="G1037" s="1">
        <v>219621.1</v>
      </c>
      <c r="H1037" s="1"/>
      <c r="I1037" s="1">
        <v>-217300.29</v>
      </c>
      <c r="J1037" s="1">
        <f t="shared" si="49"/>
        <v>224005.09000000003</v>
      </c>
      <c r="K1037" s="1">
        <f>IFERROR(VLOOKUP(A1037,'Ending FY2016'!$A:$E,5,FALSE),"0")+H1037</f>
        <v>217300.29</v>
      </c>
      <c r="L1037" s="1">
        <f t="shared" si="50"/>
        <v>0</v>
      </c>
      <c r="M1037" t="s">
        <v>24</v>
      </c>
      <c r="N1037" t="s">
        <v>24</v>
      </c>
      <c r="O1037" t="s">
        <v>107</v>
      </c>
      <c r="P1037" t="s">
        <v>41</v>
      </c>
      <c r="Q1037" t="s">
        <v>22</v>
      </c>
      <c r="R1037" t="s">
        <v>23</v>
      </c>
      <c r="S1037" t="s">
        <v>24</v>
      </c>
      <c r="T1037" s="1"/>
    </row>
    <row r="1038" spans="1:20" x14ac:dyDescent="0.25">
      <c r="A1038" t="str">
        <f t="shared" si="48"/>
        <v>S1004370099401</v>
      </c>
      <c r="B1038" t="s">
        <v>15</v>
      </c>
      <c r="C1038" t="s">
        <v>638</v>
      </c>
      <c r="D1038" t="s">
        <v>459</v>
      </c>
      <c r="E1038" s="1">
        <v>0</v>
      </c>
      <c r="F1038" s="1">
        <v>0</v>
      </c>
      <c r="G1038" s="1">
        <v>0</v>
      </c>
      <c r="H1038" s="1"/>
      <c r="J1038" s="1">
        <f t="shared" si="49"/>
        <v>0</v>
      </c>
      <c r="K1038" s="1">
        <f>IFERROR(VLOOKUP(A1038,'Ending FY2016'!$A:$E,5,FALSE),"0")+H1038</f>
        <v>0</v>
      </c>
      <c r="L1038" s="1">
        <f t="shared" si="50"/>
        <v>0</v>
      </c>
      <c r="M1038" t="s">
        <v>24</v>
      </c>
      <c r="N1038" t="s">
        <v>24</v>
      </c>
      <c r="O1038" t="s">
        <v>109</v>
      </c>
      <c r="P1038" t="s">
        <v>41</v>
      </c>
      <c r="Q1038" t="s">
        <v>22</v>
      </c>
      <c r="R1038" t="s">
        <v>23</v>
      </c>
      <c r="S1038" t="s">
        <v>24</v>
      </c>
      <c r="T1038" s="1"/>
    </row>
    <row r="1039" spans="1:20" x14ac:dyDescent="0.25">
      <c r="A1039" t="str">
        <f t="shared" si="48"/>
        <v>S7884370099401</v>
      </c>
      <c r="B1039" t="s">
        <v>771</v>
      </c>
      <c r="C1039" t="s">
        <v>638</v>
      </c>
      <c r="D1039" t="s">
        <v>459</v>
      </c>
      <c r="E1039" s="1">
        <v>0</v>
      </c>
      <c r="F1039" s="1">
        <v>0</v>
      </c>
      <c r="G1039" s="1">
        <v>0</v>
      </c>
      <c r="H1039" s="1"/>
      <c r="J1039" s="1">
        <f t="shared" si="49"/>
        <v>0</v>
      </c>
      <c r="K1039" s="1">
        <f>IFERROR(VLOOKUP(A1039,'Ending FY2016'!$A:$E,5,FALSE),"0")+H1039</f>
        <v>0</v>
      </c>
      <c r="L1039" s="1">
        <f t="shared" si="50"/>
        <v>0</v>
      </c>
      <c r="M1039" t="s">
        <v>24</v>
      </c>
      <c r="N1039" t="s">
        <v>24</v>
      </c>
      <c r="O1039" t="s">
        <v>109</v>
      </c>
      <c r="P1039" t="s">
        <v>41</v>
      </c>
      <c r="Q1039" t="s">
        <v>22</v>
      </c>
      <c r="R1039" t="s">
        <v>23</v>
      </c>
      <c r="S1039" t="s">
        <v>24</v>
      </c>
      <c r="T1039" s="1"/>
    </row>
    <row r="1040" spans="1:20" x14ac:dyDescent="0.25">
      <c r="A1040" t="str">
        <f t="shared" si="48"/>
        <v>S1004370099801</v>
      </c>
      <c r="B1040" t="s">
        <v>15</v>
      </c>
      <c r="C1040" t="s">
        <v>638</v>
      </c>
      <c r="D1040" t="s">
        <v>126</v>
      </c>
      <c r="E1040" s="1">
        <v>0</v>
      </c>
      <c r="F1040" s="1">
        <v>0</v>
      </c>
      <c r="G1040" s="1">
        <v>0</v>
      </c>
      <c r="H1040" s="1"/>
      <c r="J1040" s="1">
        <f t="shared" si="49"/>
        <v>0</v>
      </c>
      <c r="K1040" s="1">
        <f>IFERROR(VLOOKUP(A1040,'Ending FY2016'!$A:$E,5,FALSE),"0")+H1040</f>
        <v>0</v>
      </c>
      <c r="L1040" s="1">
        <f t="shared" si="50"/>
        <v>0</v>
      </c>
      <c r="M1040" t="s">
        <v>24</v>
      </c>
      <c r="N1040" t="s">
        <v>24</v>
      </c>
      <c r="O1040" t="s">
        <v>109</v>
      </c>
      <c r="P1040" t="s">
        <v>41</v>
      </c>
      <c r="Q1040" t="s">
        <v>22</v>
      </c>
      <c r="R1040" t="s">
        <v>23</v>
      </c>
      <c r="S1040" t="s">
        <v>24</v>
      </c>
      <c r="T1040" s="1"/>
    </row>
    <row r="1041" spans="1:20" x14ac:dyDescent="0.25">
      <c r="A1041" t="str">
        <f t="shared" si="48"/>
        <v>S1004370099900</v>
      </c>
      <c r="B1041" t="s">
        <v>15</v>
      </c>
      <c r="C1041" t="s">
        <v>638</v>
      </c>
      <c r="D1041" t="s">
        <v>127</v>
      </c>
      <c r="E1041" s="1">
        <v>0</v>
      </c>
      <c r="F1041" s="1">
        <v>0</v>
      </c>
      <c r="G1041" s="1">
        <v>0</v>
      </c>
      <c r="H1041" s="1"/>
      <c r="J1041" s="1">
        <f t="shared" si="49"/>
        <v>0</v>
      </c>
      <c r="K1041" s="1">
        <f>IFERROR(VLOOKUP(A1041,'Ending FY2016'!$A:$E,5,FALSE),"0")+H1041</f>
        <v>-0.25999999998748535</v>
      </c>
      <c r="L1041" s="1">
        <f t="shared" si="50"/>
        <v>0</v>
      </c>
      <c r="M1041" t="s">
        <v>24</v>
      </c>
      <c r="N1041" t="s">
        <v>24</v>
      </c>
      <c r="O1041" t="s">
        <v>107</v>
      </c>
      <c r="P1041" t="s">
        <v>41</v>
      </c>
      <c r="Q1041" t="s">
        <v>22</v>
      </c>
      <c r="R1041" t="s">
        <v>23</v>
      </c>
      <c r="S1041" t="s">
        <v>24</v>
      </c>
      <c r="T1041" s="1"/>
    </row>
    <row r="1042" spans="1:20" x14ac:dyDescent="0.25">
      <c r="A1042" t="str">
        <f t="shared" si="48"/>
        <v>S1004380014100</v>
      </c>
      <c r="B1042" t="s">
        <v>15</v>
      </c>
      <c r="C1042" t="s">
        <v>357</v>
      </c>
      <c r="D1042" t="s">
        <v>64</v>
      </c>
      <c r="E1042" s="1">
        <v>7032.44</v>
      </c>
      <c r="F1042" s="1">
        <v>425739.11</v>
      </c>
      <c r="G1042" s="1">
        <v>0</v>
      </c>
      <c r="H1042" s="1"/>
      <c r="J1042" s="1">
        <f t="shared" si="49"/>
        <v>-432771.55</v>
      </c>
      <c r="K1042" s="1">
        <f>IFERROR(VLOOKUP(A1042,'Ending FY2016'!$A:$E,5,FALSE),"0")+H1042</f>
        <v>-432774.55000000016</v>
      </c>
      <c r="L1042" s="1">
        <f t="shared" si="50"/>
        <v>-432771.55</v>
      </c>
      <c r="M1042" t="s">
        <v>18</v>
      </c>
      <c r="N1042" t="s">
        <v>232</v>
      </c>
      <c r="O1042" t="s">
        <v>20</v>
      </c>
      <c r="P1042" t="s">
        <v>41</v>
      </c>
      <c r="Q1042" t="s">
        <v>22</v>
      </c>
      <c r="R1042" t="s">
        <v>23</v>
      </c>
      <c r="S1042" t="s">
        <v>66</v>
      </c>
      <c r="T1042" s="1"/>
    </row>
    <row r="1043" spans="1:20" x14ac:dyDescent="0.25">
      <c r="A1043" t="str">
        <f t="shared" si="48"/>
        <v>S1004380014200</v>
      </c>
      <c r="B1043" t="s">
        <v>15</v>
      </c>
      <c r="C1043" t="s">
        <v>357</v>
      </c>
      <c r="D1043" t="s">
        <v>67</v>
      </c>
      <c r="E1043" s="1">
        <v>-266.58999999999997</v>
      </c>
      <c r="F1043" s="1">
        <v>54745.919999999998</v>
      </c>
      <c r="G1043" s="1">
        <v>0</v>
      </c>
      <c r="H1043" s="1"/>
      <c r="J1043" s="1">
        <f t="shared" si="49"/>
        <v>-54479.33</v>
      </c>
      <c r="K1043" s="1">
        <f>IFERROR(VLOOKUP(A1043,'Ending FY2016'!$A:$E,5,FALSE),"0")+H1043</f>
        <v>-54479.329999999958</v>
      </c>
      <c r="L1043" s="1">
        <f t="shared" si="50"/>
        <v>-54479.33</v>
      </c>
      <c r="M1043" t="s">
        <v>18</v>
      </c>
      <c r="N1043" t="s">
        <v>625</v>
      </c>
      <c r="O1043" t="s">
        <v>20</v>
      </c>
      <c r="P1043" t="s">
        <v>41</v>
      </c>
      <c r="Q1043" t="s">
        <v>22</v>
      </c>
      <c r="R1043" t="s">
        <v>21</v>
      </c>
      <c r="S1043" t="s">
        <v>66</v>
      </c>
      <c r="T1043" s="1"/>
    </row>
    <row r="1044" spans="1:20" x14ac:dyDescent="0.25">
      <c r="A1044" t="str">
        <f t="shared" si="48"/>
        <v>S1004380014300</v>
      </c>
      <c r="B1044" t="s">
        <v>15</v>
      </c>
      <c r="C1044" t="s">
        <v>357</v>
      </c>
      <c r="D1044" t="s">
        <v>147</v>
      </c>
      <c r="E1044" s="1">
        <v>22085.33</v>
      </c>
      <c r="F1044" s="1">
        <v>140687.47</v>
      </c>
      <c r="G1044" s="1">
        <v>39.01</v>
      </c>
      <c r="H1044" s="1"/>
      <c r="J1044" s="1">
        <f t="shared" si="49"/>
        <v>-162733.78999999998</v>
      </c>
      <c r="K1044" s="1">
        <f>IFERROR(VLOOKUP(A1044,'Ending FY2016'!$A:$E,5,FALSE),"0")+H1044</f>
        <v>-162732.48999999993</v>
      </c>
      <c r="L1044" s="1">
        <f t="shared" si="50"/>
        <v>-162733.78999999998</v>
      </c>
      <c r="M1044" t="s">
        <v>18</v>
      </c>
      <c r="N1044" t="s">
        <v>58</v>
      </c>
      <c r="O1044" t="s">
        <v>20</v>
      </c>
      <c r="P1044" t="s">
        <v>41</v>
      </c>
      <c r="Q1044" t="s">
        <v>22</v>
      </c>
      <c r="R1044" t="s">
        <v>23</v>
      </c>
      <c r="S1044" t="s">
        <v>24</v>
      </c>
      <c r="T1044" s="1"/>
    </row>
    <row r="1045" spans="1:20" x14ac:dyDescent="0.25">
      <c r="A1045" t="str">
        <f t="shared" si="48"/>
        <v>S1004380014400</v>
      </c>
      <c r="B1045" t="s">
        <v>15</v>
      </c>
      <c r="C1045" t="s">
        <v>357</v>
      </c>
      <c r="D1045" t="s">
        <v>68</v>
      </c>
      <c r="E1045" s="1">
        <v>-16150.02</v>
      </c>
      <c r="F1045" s="1">
        <v>0</v>
      </c>
      <c r="G1045" s="1">
        <v>0</v>
      </c>
      <c r="H1045" s="1"/>
      <c r="J1045" s="1">
        <f t="shared" si="49"/>
        <v>16150.02</v>
      </c>
      <c r="K1045" s="1">
        <f>IFERROR(VLOOKUP(A1045,'Ending FY2016'!$A:$E,5,FALSE),"0")+H1045</f>
        <v>16151</v>
      </c>
      <c r="L1045" s="1">
        <f t="shared" si="50"/>
        <v>16150.02</v>
      </c>
      <c r="M1045" t="s">
        <v>18</v>
      </c>
      <c r="N1045" t="s">
        <v>48</v>
      </c>
      <c r="O1045" t="s">
        <v>20</v>
      </c>
      <c r="P1045" t="s">
        <v>41</v>
      </c>
      <c r="Q1045" t="s">
        <v>22</v>
      </c>
      <c r="R1045" t="s">
        <v>23</v>
      </c>
      <c r="S1045" t="s">
        <v>24</v>
      </c>
      <c r="T1045" s="1"/>
    </row>
    <row r="1046" spans="1:20" x14ac:dyDescent="0.25">
      <c r="A1046" t="str">
        <f t="shared" si="48"/>
        <v>S1004380096700</v>
      </c>
      <c r="B1046" t="s">
        <v>15</v>
      </c>
      <c r="C1046" t="s">
        <v>357</v>
      </c>
      <c r="D1046" t="s">
        <v>113</v>
      </c>
      <c r="E1046" s="1">
        <v>0</v>
      </c>
      <c r="F1046" s="1">
        <v>0</v>
      </c>
      <c r="G1046" s="1">
        <v>0</v>
      </c>
      <c r="H1046" s="1"/>
      <c r="J1046" s="1">
        <f t="shared" si="49"/>
        <v>0</v>
      </c>
      <c r="K1046" s="1">
        <f>IFERROR(VLOOKUP(A1046,'Ending FY2016'!$A:$E,5,FALSE),"0")+H1046</f>
        <v>0</v>
      </c>
      <c r="L1046" s="1">
        <f t="shared" si="50"/>
        <v>0</v>
      </c>
      <c r="M1046" t="s">
        <v>24</v>
      </c>
      <c r="N1046" t="s">
        <v>24</v>
      </c>
      <c r="O1046" t="s">
        <v>109</v>
      </c>
      <c r="P1046" t="s">
        <v>41</v>
      </c>
      <c r="Q1046" t="s">
        <v>22</v>
      </c>
      <c r="R1046" t="s">
        <v>23</v>
      </c>
      <c r="S1046" t="s">
        <v>24</v>
      </c>
      <c r="T1046" s="1"/>
    </row>
    <row r="1047" spans="1:20" x14ac:dyDescent="0.25">
      <c r="A1047" t="str">
        <f t="shared" si="48"/>
        <v>S1004380097100</v>
      </c>
      <c r="B1047" t="s">
        <v>15</v>
      </c>
      <c r="C1047" t="s">
        <v>357</v>
      </c>
      <c r="D1047" t="s">
        <v>120</v>
      </c>
      <c r="E1047" s="1">
        <v>0</v>
      </c>
      <c r="F1047" s="1">
        <v>0</v>
      </c>
      <c r="G1047" s="1">
        <v>0</v>
      </c>
      <c r="H1047" s="1"/>
      <c r="J1047" s="1">
        <f t="shared" si="49"/>
        <v>0</v>
      </c>
      <c r="K1047" s="1">
        <f>IFERROR(VLOOKUP(A1047,'Ending FY2016'!$A:$E,5,FALSE),"0")+H1047</f>
        <v>0</v>
      </c>
      <c r="L1047" s="1">
        <f t="shared" si="50"/>
        <v>0</v>
      </c>
      <c r="M1047" t="s">
        <v>24</v>
      </c>
      <c r="N1047" t="s">
        <v>24</v>
      </c>
      <c r="O1047" t="s">
        <v>109</v>
      </c>
      <c r="P1047" t="s">
        <v>41</v>
      </c>
      <c r="Q1047" t="s">
        <v>22</v>
      </c>
      <c r="R1047" t="s">
        <v>23</v>
      </c>
      <c r="S1047" t="s">
        <v>24</v>
      </c>
      <c r="T1047" s="1"/>
    </row>
    <row r="1048" spans="1:20" x14ac:dyDescent="0.25">
      <c r="A1048" t="str">
        <f t="shared" si="48"/>
        <v>S1004380099801</v>
      </c>
      <c r="B1048" t="s">
        <v>15</v>
      </c>
      <c r="C1048" t="s">
        <v>357</v>
      </c>
      <c r="D1048" t="s">
        <v>126</v>
      </c>
      <c r="E1048" s="1">
        <v>0</v>
      </c>
      <c r="F1048" s="1">
        <v>0</v>
      </c>
      <c r="G1048" s="1">
        <v>0</v>
      </c>
      <c r="H1048" s="1"/>
      <c r="J1048" s="1">
        <f t="shared" si="49"/>
        <v>0</v>
      </c>
      <c r="K1048" s="1">
        <f>IFERROR(VLOOKUP(A1048,'Ending FY2016'!$A:$E,5,FALSE),"0")+H1048</f>
        <v>0</v>
      </c>
      <c r="L1048" s="1">
        <f t="shared" si="50"/>
        <v>0</v>
      </c>
      <c r="M1048" t="s">
        <v>24</v>
      </c>
      <c r="N1048" t="s">
        <v>24</v>
      </c>
      <c r="O1048" t="s">
        <v>109</v>
      </c>
      <c r="P1048" t="s">
        <v>41</v>
      </c>
      <c r="Q1048" t="s">
        <v>22</v>
      </c>
      <c r="R1048" t="s">
        <v>23</v>
      </c>
      <c r="S1048" t="s">
        <v>24</v>
      </c>
      <c r="T1048" s="1"/>
    </row>
    <row r="1049" spans="1:20" x14ac:dyDescent="0.25">
      <c r="A1049" t="str">
        <f t="shared" si="48"/>
        <v>S1004450012000</v>
      </c>
      <c r="B1049" t="s">
        <v>15</v>
      </c>
      <c r="C1049" t="s">
        <v>365</v>
      </c>
      <c r="D1049" t="s">
        <v>159</v>
      </c>
      <c r="E1049" s="1">
        <v>8225893.4900000002</v>
      </c>
      <c r="F1049" s="1">
        <v>2431059.14</v>
      </c>
      <c r="G1049" s="1">
        <v>0</v>
      </c>
      <c r="H1049" s="1"/>
      <c r="J1049" s="1">
        <f t="shared" si="49"/>
        <v>-10656952.630000001</v>
      </c>
      <c r="K1049" s="1">
        <f>IFERROR(VLOOKUP(A1049,'Ending FY2016'!$A:$E,5,FALSE),"0")+H1049</f>
        <v>-10656963.392000001</v>
      </c>
      <c r="L1049" s="1">
        <f t="shared" si="50"/>
        <v>-10656963.392000001</v>
      </c>
      <c r="M1049" t="s">
        <v>18</v>
      </c>
      <c r="N1049" t="s">
        <v>171</v>
      </c>
      <c r="O1049" t="s">
        <v>20</v>
      </c>
      <c r="P1049" t="s">
        <v>41</v>
      </c>
      <c r="Q1049" t="s">
        <v>22</v>
      </c>
      <c r="R1049" t="s">
        <v>23</v>
      </c>
      <c r="S1049" t="s">
        <v>23</v>
      </c>
      <c r="T1049" s="1"/>
    </row>
    <row r="1050" spans="1:20" x14ac:dyDescent="0.25">
      <c r="A1050" t="str">
        <f t="shared" si="48"/>
        <v>S1004450012100</v>
      </c>
      <c r="B1050" t="s">
        <v>15</v>
      </c>
      <c r="C1050" t="s">
        <v>365</v>
      </c>
      <c r="D1050" t="s">
        <v>51</v>
      </c>
      <c r="E1050" s="1">
        <v>73277.8</v>
      </c>
      <c r="F1050" s="1">
        <v>0</v>
      </c>
      <c r="G1050" s="1">
        <v>0</v>
      </c>
      <c r="H1050" s="1"/>
      <c r="J1050" s="1">
        <f t="shared" si="49"/>
        <v>-73277.8</v>
      </c>
      <c r="K1050" s="1">
        <f>IFERROR(VLOOKUP(A1050,'Ending FY2016'!$A:$E,5,FALSE),"0")+H1050</f>
        <v>-73275.829999999987</v>
      </c>
      <c r="L1050" s="1">
        <f t="shared" si="50"/>
        <v>-73277.8</v>
      </c>
      <c r="M1050" t="s">
        <v>18</v>
      </c>
      <c r="N1050" t="s">
        <v>98</v>
      </c>
      <c r="O1050" t="s">
        <v>20</v>
      </c>
      <c r="P1050" t="s">
        <v>41</v>
      </c>
      <c r="Q1050" t="s">
        <v>22</v>
      </c>
      <c r="R1050" t="s">
        <v>23</v>
      </c>
      <c r="S1050" t="s">
        <v>23</v>
      </c>
      <c r="T1050" s="1"/>
    </row>
    <row r="1051" spans="1:20" x14ac:dyDescent="0.25">
      <c r="A1051" t="str">
        <f t="shared" si="48"/>
        <v>S1004450012500</v>
      </c>
      <c r="B1051" t="s">
        <v>15</v>
      </c>
      <c r="C1051" t="s">
        <v>365</v>
      </c>
      <c r="D1051" t="s">
        <v>17</v>
      </c>
      <c r="E1051" s="1">
        <v>-16593.259999999998</v>
      </c>
      <c r="F1051" s="1">
        <v>0</v>
      </c>
      <c r="G1051" s="1">
        <v>0</v>
      </c>
      <c r="H1051" s="1"/>
      <c r="J1051" s="1">
        <f t="shared" si="49"/>
        <v>16593.259999999998</v>
      </c>
      <c r="K1051" s="1">
        <f>IFERROR(VLOOKUP(A1051,'Ending FY2016'!$A:$E,5,FALSE),"0")+H1051</f>
        <v>16600.27</v>
      </c>
      <c r="L1051" s="1">
        <f t="shared" si="50"/>
        <v>16593.259999999998</v>
      </c>
      <c r="M1051" t="s">
        <v>18</v>
      </c>
      <c r="N1051" t="s">
        <v>34</v>
      </c>
      <c r="O1051" t="s">
        <v>20</v>
      </c>
      <c r="P1051" t="s">
        <v>41</v>
      </c>
      <c r="Q1051" t="s">
        <v>22</v>
      </c>
      <c r="R1051" t="s">
        <v>23</v>
      </c>
      <c r="S1051" t="s">
        <v>24</v>
      </c>
      <c r="T1051" s="1"/>
    </row>
    <row r="1052" spans="1:20" x14ac:dyDescent="0.25">
      <c r="A1052" t="str">
        <f t="shared" si="48"/>
        <v>S1004450012700</v>
      </c>
      <c r="B1052" t="s">
        <v>15</v>
      </c>
      <c r="C1052" t="s">
        <v>365</v>
      </c>
      <c r="D1052" t="s">
        <v>177</v>
      </c>
      <c r="E1052" s="1">
        <v>58096.03</v>
      </c>
      <c r="F1052" s="1">
        <v>18474.04</v>
      </c>
      <c r="G1052" s="1">
        <v>0</v>
      </c>
      <c r="H1052" s="1"/>
      <c r="J1052" s="1">
        <f t="shared" si="49"/>
        <v>-76570.070000000007</v>
      </c>
      <c r="K1052" s="1">
        <f>IFERROR(VLOOKUP(A1052,'Ending FY2016'!$A:$E,5,FALSE),"0")+H1052</f>
        <v>-76579.850999999995</v>
      </c>
      <c r="L1052" s="1">
        <f t="shared" si="50"/>
        <v>-76570.070000000007</v>
      </c>
      <c r="M1052" t="s">
        <v>18</v>
      </c>
      <c r="N1052" t="s">
        <v>26</v>
      </c>
      <c r="O1052" t="s">
        <v>20</v>
      </c>
      <c r="P1052" t="s">
        <v>41</v>
      </c>
      <c r="Q1052" t="s">
        <v>22</v>
      </c>
      <c r="R1052" t="s">
        <v>23</v>
      </c>
      <c r="S1052" t="s">
        <v>24</v>
      </c>
      <c r="T1052" s="1"/>
    </row>
    <row r="1053" spans="1:20" x14ac:dyDescent="0.25">
      <c r="A1053" t="str">
        <f t="shared" si="48"/>
        <v>S1004450012800</v>
      </c>
      <c r="B1053" t="s">
        <v>15</v>
      </c>
      <c r="C1053" t="s">
        <v>365</v>
      </c>
      <c r="D1053" t="s">
        <v>55</v>
      </c>
      <c r="E1053" s="1">
        <v>-572166.78</v>
      </c>
      <c r="F1053" s="1">
        <v>0</v>
      </c>
      <c r="G1053" s="1">
        <v>0</v>
      </c>
      <c r="H1053" s="1"/>
      <c r="J1053" s="1">
        <f t="shared" si="49"/>
        <v>572166.78</v>
      </c>
      <c r="K1053" s="1">
        <f>IFERROR(VLOOKUP(A1053,'Ending FY2016'!$A:$E,5,FALSE),"0")+H1053</f>
        <v>572169.40999999992</v>
      </c>
      <c r="L1053" s="1">
        <f t="shared" si="50"/>
        <v>572166.78</v>
      </c>
      <c r="M1053" t="s">
        <v>18</v>
      </c>
      <c r="N1053" t="s">
        <v>600</v>
      </c>
      <c r="O1053" t="s">
        <v>20</v>
      </c>
      <c r="P1053" t="s">
        <v>21</v>
      </c>
      <c r="Q1053" t="s">
        <v>22</v>
      </c>
      <c r="R1053" t="s">
        <v>23</v>
      </c>
      <c r="S1053" t="s">
        <v>24</v>
      </c>
      <c r="T1053" s="1"/>
    </row>
    <row r="1054" spans="1:20" x14ac:dyDescent="0.25">
      <c r="A1054" t="str">
        <f t="shared" si="48"/>
        <v>S1004450013000</v>
      </c>
      <c r="B1054" t="s">
        <v>15</v>
      </c>
      <c r="C1054" t="s">
        <v>365</v>
      </c>
      <c r="D1054" t="s">
        <v>196</v>
      </c>
      <c r="E1054" s="1">
        <v>-158333.35999999999</v>
      </c>
      <c r="F1054" s="1">
        <v>8555.48</v>
      </c>
      <c r="G1054" s="1">
        <v>0</v>
      </c>
      <c r="H1054" s="1"/>
      <c r="J1054" s="1">
        <f t="shared" si="49"/>
        <v>149777.87999999998</v>
      </c>
      <c r="K1054" s="1">
        <f>IFERROR(VLOOKUP(A1054,'Ending FY2016'!$A:$E,5,FALSE),"0")+H1054</f>
        <v>149784.09999999998</v>
      </c>
      <c r="L1054" s="1">
        <f t="shared" si="50"/>
        <v>149777.87999999998</v>
      </c>
      <c r="M1054" t="s">
        <v>18</v>
      </c>
      <c r="N1054" t="s">
        <v>44</v>
      </c>
      <c r="O1054" t="s">
        <v>20</v>
      </c>
      <c r="P1054" t="s">
        <v>41</v>
      </c>
      <c r="Q1054" t="s">
        <v>22</v>
      </c>
      <c r="R1054" t="s">
        <v>23</v>
      </c>
      <c r="S1054" t="s">
        <v>24</v>
      </c>
      <c r="T1054" s="1"/>
    </row>
    <row r="1055" spans="1:20" x14ac:dyDescent="0.25">
      <c r="A1055" t="str">
        <f t="shared" si="48"/>
        <v>S1004450013100</v>
      </c>
      <c r="B1055" t="s">
        <v>15</v>
      </c>
      <c r="C1055" t="s">
        <v>365</v>
      </c>
      <c r="D1055" t="s">
        <v>27</v>
      </c>
      <c r="E1055" s="1">
        <v>-62259.63</v>
      </c>
      <c r="F1055" s="1">
        <v>0</v>
      </c>
      <c r="G1055" s="1">
        <v>0</v>
      </c>
      <c r="H1055" s="1"/>
      <c r="J1055" s="1">
        <f t="shared" si="49"/>
        <v>62259.63</v>
      </c>
      <c r="K1055" s="1">
        <f>IFERROR(VLOOKUP(A1055,'Ending FY2016'!$A:$E,5,FALSE),"0")+H1055</f>
        <v>62263.99</v>
      </c>
      <c r="L1055" s="1">
        <f t="shared" si="50"/>
        <v>62259.63</v>
      </c>
      <c r="M1055" t="s">
        <v>18</v>
      </c>
      <c r="N1055" t="s">
        <v>28</v>
      </c>
      <c r="O1055" t="s">
        <v>20</v>
      </c>
      <c r="P1055" t="s">
        <v>41</v>
      </c>
      <c r="Q1055" t="s">
        <v>22</v>
      </c>
      <c r="R1055" t="s">
        <v>23</v>
      </c>
      <c r="S1055" t="s">
        <v>24</v>
      </c>
      <c r="T1055" s="1"/>
    </row>
    <row r="1056" spans="1:20" x14ac:dyDescent="0.25">
      <c r="A1056" t="str">
        <f t="shared" si="48"/>
        <v>S1004450013600</v>
      </c>
      <c r="B1056" t="s">
        <v>15</v>
      </c>
      <c r="C1056" t="s">
        <v>365</v>
      </c>
      <c r="D1056" t="s">
        <v>61</v>
      </c>
      <c r="E1056" s="1">
        <v>-6017232.0899999999</v>
      </c>
      <c r="F1056" s="1">
        <v>0</v>
      </c>
      <c r="G1056" s="1">
        <v>0</v>
      </c>
      <c r="H1056" s="1"/>
      <c r="J1056" s="1">
        <f t="shared" si="49"/>
        <v>6017232.0899999999</v>
      </c>
      <c r="K1056" s="1">
        <f>IFERROR(VLOOKUP(A1056,'Ending FY2016'!$A:$E,5,FALSE),"0")+H1056</f>
        <v>6017237.7199999988</v>
      </c>
      <c r="L1056" s="1">
        <f t="shared" si="50"/>
        <v>6017232.0899999999</v>
      </c>
      <c r="M1056" t="s">
        <v>18</v>
      </c>
      <c r="N1056" t="s">
        <v>592</v>
      </c>
      <c r="O1056" t="s">
        <v>20</v>
      </c>
      <c r="P1056" t="s">
        <v>41</v>
      </c>
      <c r="Q1056" t="s">
        <v>22</v>
      </c>
      <c r="R1056" t="s">
        <v>23</v>
      </c>
      <c r="S1056" t="s">
        <v>24</v>
      </c>
      <c r="T1056" s="1"/>
    </row>
    <row r="1057" spans="1:20" x14ac:dyDescent="0.25">
      <c r="A1057" t="str">
        <f t="shared" si="48"/>
        <v>S1004450014100</v>
      </c>
      <c r="B1057" t="s">
        <v>15</v>
      </c>
      <c r="C1057" t="s">
        <v>365</v>
      </c>
      <c r="D1057" t="s">
        <v>64</v>
      </c>
      <c r="E1057" s="1">
        <v>543398.13</v>
      </c>
      <c r="F1057" s="1">
        <v>7260530.4100000001</v>
      </c>
      <c r="G1057" s="1">
        <v>31.96</v>
      </c>
      <c r="H1057" s="1"/>
      <c r="J1057" s="1">
        <f t="shared" si="49"/>
        <v>-7803896.5800000001</v>
      </c>
      <c r="K1057" s="1">
        <f>IFERROR(VLOOKUP(A1057,'Ending FY2016'!$A:$E,5,FALSE),"0")+H1057</f>
        <v>-7803895.2240000004</v>
      </c>
      <c r="L1057" s="1">
        <f t="shared" si="50"/>
        <v>-7803896.5800000001</v>
      </c>
      <c r="M1057" t="s">
        <v>18</v>
      </c>
      <c r="N1057" t="s">
        <v>65</v>
      </c>
      <c r="O1057" t="s">
        <v>20</v>
      </c>
      <c r="P1057" t="s">
        <v>41</v>
      </c>
      <c r="Q1057" t="s">
        <v>22</v>
      </c>
      <c r="R1057" t="s">
        <v>21</v>
      </c>
      <c r="S1057" t="s">
        <v>66</v>
      </c>
      <c r="T1057" s="1"/>
    </row>
    <row r="1058" spans="1:20" x14ac:dyDescent="0.25">
      <c r="A1058" t="str">
        <f t="shared" si="48"/>
        <v>S1004450014600</v>
      </c>
      <c r="B1058" t="s">
        <v>15</v>
      </c>
      <c r="C1058" t="s">
        <v>365</v>
      </c>
      <c r="D1058" t="s">
        <v>200</v>
      </c>
      <c r="E1058" s="1">
        <v>-540686.31000000006</v>
      </c>
      <c r="F1058" s="1">
        <v>0</v>
      </c>
      <c r="G1058" s="1">
        <v>0</v>
      </c>
      <c r="H1058" s="1"/>
      <c r="J1058" s="1">
        <f t="shared" si="49"/>
        <v>540686.31000000006</v>
      </c>
      <c r="K1058" s="1">
        <f>IFERROR(VLOOKUP(A1058,'Ending FY2016'!$A:$E,5,FALSE),"0")+H1058</f>
        <v>540689.10000000009</v>
      </c>
      <c r="L1058" s="1">
        <f t="shared" si="50"/>
        <v>540686.31000000006</v>
      </c>
      <c r="M1058" t="s">
        <v>18</v>
      </c>
      <c r="N1058" t="s">
        <v>243</v>
      </c>
      <c r="O1058" t="s">
        <v>20</v>
      </c>
      <c r="P1058" t="s">
        <v>41</v>
      </c>
      <c r="Q1058" t="s">
        <v>22</v>
      </c>
      <c r="R1058" t="s">
        <v>23</v>
      </c>
      <c r="S1058" t="s">
        <v>66</v>
      </c>
      <c r="T1058" s="1"/>
    </row>
    <row r="1059" spans="1:20" x14ac:dyDescent="0.25">
      <c r="A1059" t="str">
        <f t="shared" si="48"/>
        <v>S1004450015000</v>
      </c>
      <c r="B1059" t="s">
        <v>15</v>
      </c>
      <c r="C1059" t="s">
        <v>365</v>
      </c>
      <c r="D1059" t="s">
        <v>244</v>
      </c>
      <c r="E1059" s="1">
        <v>-35769.43</v>
      </c>
      <c r="F1059" s="1">
        <v>0</v>
      </c>
      <c r="G1059" s="1">
        <v>0</v>
      </c>
      <c r="H1059" s="1"/>
      <c r="J1059" s="1">
        <f t="shared" si="49"/>
        <v>35769.43</v>
      </c>
      <c r="K1059" s="1">
        <f>IFERROR(VLOOKUP(A1059,'Ending FY2016'!$A:$E,5,FALSE),"0")+H1059</f>
        <v>35767</v>
      </c>
      <c r="L1059" s="1">
        <f t="shared" si="50"/>
        <v>35769.43</v>
      </c>
      <c r="M1059" t="s">
        <v>18</v>
      </c>
      <c r="N1059" t="s">
        <v>622</v>
      </c>
      <c r="O1059" t="s">
        <v>20</v>
      </c>
      <c r="P1059" t="s">
        <v>41</v>
      </c>
      <c r="Q1059" t="s">
        <v>22</v>
      </c>
      <c r="R1059" t="s">
        <v>23</v>
      </c>
      <c r="S1059" t="s">
        <v>66</v>
      </c>
      <c r="T1059" s="1"/>
    </row>
    <row r="1060" spans="1:20" x14ac:dyDescent="0.25">
      <c r="A1060" t="str">
        <f t="shared" si="48"/>
        <v>S1004450015100</v>
      </c>
      <c r="B1060" t="s">
        <v>15</v>
      </c>
      <c r="C1060" t="s">
        <v>365</v>
      </c>
      <c r="D1060" t="s">
        <v>245</v>
      </c>
      <c r="E1060" s="1">
        <v>-976907.65</v>
      </c>
      <c r="F1060" s="1">
        <v>6876707.9800000004</v>
      </c>
      <c r="G1060" s="1">
        <v>0</v>
      </c>
      <c r="H1060" s="1"/>
      <c r="J1060" s="1">
        <f t="shared" si="49"/>
        <v>-5899800.3300000001</v>
      </c>
      <c r="K1060" s="1">
        <f>IFERROR(VLOOKUP(A1060,'Ending FY2016'!$A:$E,5,FALSE),"0")+H1060</f>
        <v>-5899805.9899999946</v>
      </c>
      <c r="L1060" s="1">
        <f t="shared" si="50"/>
        <v>-5899800.3300000001</v>
      </c>
      <c r="M1060" t="s">
        <v>18</v>
      </c>
      <c r="N1060" t="s">
        <v>148</v>
      </c>
      <c r="O1060" t="s">
        <v>20</v>
      </c>
      <c r="P1060" t="s">
        <v>41</v>
      </c>
      <c r="Q1060" t="s">
        <v>22</v>
      </c>
      <c r="R1060" t="s">
        <v>23</v>
      </c>
      <c r="S1060" t="s">
        <v>66</v>
      </c>
      <c r="T1060" s="1"/>
    </row>
    <row r="1061" spans="1:20" x14ac:dyDescent="0.25">
      <c r="A1061" t="str">
        <f t="shared" si="48"/>
        <v>S1004450015200</v>
      </c>
      <c r="B1061" t="s">
        <v>15</v>
      </c>
      <c r="C1061" t="s">
        <v>365</v>
      </c>
      <c r="D1061" t="s">
        <v>757</v>
      </c>
      <c r="E1061" s="1">
        <v>-73.290000000000006</v>
      </c>
      <c r="F1061" s="1">
        <v>0</v>
      </c>
      <c r="G1061" s="1">
        <v>0</v>
      </c>
      <c r="H1061" s="1"/>
      <c r="J1061" s="1">
        <f t="shared" si="49"/>
        <v>73.290000000000006</v>
      </c>
      <c r="K1061" s="1">
        <f>IFERROR(VLOOKUP(A1061,'Ending FY2016'!$A:$E,5,FALSE),"0")+H1061</f>
        <v>69.929999999993015</v>
      </c>
      <c r="L1061" s="1">
        <f t="shared" si="50"/>
        <v>73.290000000000006</v>
      </c>
      <c r="M1061" t="s">
        <v>18</v>
      </c>
      <c r="N1061" t="s">
        <v>776</v>
      </c>
      <c r="O1061" t="s">
        <v>20</v>
      </c>
      <c r="P1061" t="s">
        <v>21</v>
      </c>
      <c r="Q1061" t="s">
        <v>22</v>
      </c>
      <c r="R1061" t="s">
        <v>23</v>
      </c>
      <c r="S1061" t="s">
        <v>66</v>
      </c>
      <c r="T1061" s="1"/>
    </row>
    <row r="1062" spans="1:20" x14ac:dyDescent="0.25">
      <c r="A1062" t="str">
        <f t="shared" si="48"/>
        <v>S1004450015300</v>
      </c>
      <c r="B1062" t="s">
        <v>15</v>
      </c>
      <c r="C1062" t="s">
        <v>365</v>
      </c>
      <c r="D1062" t="s">
        <v>217</v>
      </c>
      <c r="E1062" s="1">
        <v>-163125.57999999999</v>
      </c>
      <c r="F1062" s="1">
        <v>0</v>
      </c>
      <c r="G1062" s="1">
        <v>0</v>
      </c>
      <c r="H1062" s="1"/>
      <c r="J1062" s="1">
        <f t="shared" si="49"/>
        <v>163125.57999999999</v>
      </c>
      <c r="K1062" s="1">
        <f>IFERROR(VLOOKUP(A1062,'Ending FY2016'!$A:$E,5,FALSE),"0")+H1062</f>
        <v>163134</v>
      </c>
      <c r="L1062" s="1">
        <f t="shared" si="50"/>
        <v>163125.57999999999</v>
      </c>
      <c r="M1062" t="s">
        <v>18</v>
      </c>
      <c r="N1062" t="s">
        <v>104</v>
      </c>
      <c r="O1062" t="s">
        <v>20</v>
      </c>
      <c r="P1062" t="s">
        <v>41</v>
      </c>
      <c r="Q1062" t="s">
        <v>22</v>
      </c>
      <c r="R1062" t="s">
        <v>23</v>
      </c>
      <c r="S1062" t="s">
        <v>66</v>
      </c>
      <c r="T1062" s="1"/>
    </row>
    <row r="1063" spans="1:20" x14ac:dyDescent="0.25">
      <c r="A1063" t="str">
        <f t="shared" si="48"/>
        <v>S2274450016200</v>
      </c>
      <c r="B1063" t="s">
        <v>615</v>
      </c>
      <c r="C1063" t="s">
        <v>365</v>
      </c>
      <c r="D1063" t="s">
        <v>222</v>
      </c>
      <c r="E1063" s="1">
        <v>1507.92</v>
      </c>
      <c r="F1063" s="1">
        <v>0</v>
      </c>
      <c r="G1063" s="1">
        <v>0</v>
      </c>
      <c r="H1063" s="1"/>
      <c r="J1063" s="1">
        <f t="shared" si="49"/>
        <v>-1507.92</v>
      </c>
      <c r="K1063" s="1">
        <f>IFERROR(VLOOKUP(A1063,'Ending FY2016'!$A:$E,5,FALSE),"0")+H1063</f>
        <v>-1513.1999999999998</v>
      </c>
      <c r="L1063" s="1">
        <f t="shared" si="50"/>
        <v>-1507.92</v>
      </c>
      <c r="M1063" t="s">
        <v>18</v>
      </c>
      <c r="N1063" t="s">
        <v>777</v>
      </c>
      <c r="O1063" t="s">
        <v>135</v>
      </c>
      <c r="P1063" t="s">
        <v>41</v>
      </c>
      <c r="Q1063" t="s">
        <v>22</v>
      </c>
      <c r="R1063" t="s">
        <v>23</v>
      </c>
      <c r="S1063" t="s">
        <v>24</v>
      </c>
      <c r="T1063" s="1"/>
    </row>
    <row r="1064" spans="1:20" x14ac:dyDescent="0.25">
      <c r="A1064" t="str">
        <f t="shared" si="48"/>
        <v>S2274450016900</v>
      </c>
      <c r="B1064" t="s">
        <v>615</v>
      </c>
      <c r="C1064" t="s">
        <v>365</v>
      </c>
      <c r="D1064" t="s">
        <v>616</v>
      </c>
      <c r="E1064" s="1">
        <v>-2937453.53</v>
      </c>
      <c r="F1064" s="1">
        <v>231030.40000000002</v>
      </c>
      <c r="G1064" s="1">
        <v>0</v>
      </c>
      <c r="H1064" s="1"/>
      <c r="J1064" s="1">
        <f t="shared" si="49"/>
        <v>2706423.13</v>
      </c>
      <c r="K1064" s="1">
        <f>IFERROR(VLOOKUP(A1064,'Ending FY2016'!$A:$E,5,FALSE),"0")+H1064</f>
        <v>2706428.4000000004</v>
      </c>
      <c r="L1064" s="1">
        <f t="shared" si="50"/>
        <v>2706423.13</v>
      </c>
      <c r="M1064" t="s">
        <v>18</v>
      </c>
      <c r="N1064" t="s">
        <v>617</v>
      </c>
      <c r="O1064" t="s">
        <v>135</v>
      </c>
      <c r="P1064" t="s">
        <v>21</v>
      </c>
      <c r="Q1064" t="s">
        <v>22</v>
      </c>
      <c r="R1064" t="s">
        <v>23</v>
      </c>
      <c r="S1064" t="s">
        <v>24</v>
      </c>
      <c r="T1064" s="1"/>
    </row>
    <row r="1065" spans="1:20" x14ac:dyDescent="0.25">
      <c r="A1065" t="str">
        <f t="shared" si="48"/>
        <v>S2274450017700</v>
      </c>
      <c r="B1065" t="s">
        <v>615</v>
      </c>
      <c r="C1065" t="s">
        <v>365</v>
      </c>
      <c r="D1065" t="s">
        <v>761</v>
      </c>
      <c r="E1065" s="1">
        <v>0</v>
      </c>
      <c r="F1065" s="1">
        <v>0</v>
      </c>
      <c r="G1065" s="1">
        <v>0</v>
      </c>
      <c r="H1065" s="1"/>
      <c r="J1065" s="1">
        <f t="shared" si="49"/>
        <v>0</v>
      </c>
      <c r="K1065" s="1">
        <f>IFERROR(VLOOKUP(A1065,'Ending FY2016'!$A:$E,5,FALSE),"0")+H1065</f>
        <v>2986632</v>
      </c>
      <c r="L1065" s="1">
        <f t="shared" si="50"/>
        <v>2986632</v>
      </c>
      <c r="M1065" t="s">
        <v>18</v>
      </c>
      <c r="N1065" t="s">
        <v>778</v>
      </c>
      <c r="O1065" t="s">
        <v>135</v>
      </c>
      <c r="P1065" t="s">
        <v>21</v>
      </c>
      <c r="Q1065" t="s">
        <v>22</v>
      </c>
      <c r="R1065" t="s">
        <v>23</v>
      </c>
      <c r="S1065" t="s">
        <v>24</v>
      </c>
      <c r="T1065" s="1"/>
    </row>
    <row r="1066" spans="1:20" x14ac:dyDescent="0.25">
      <c r="A1066" t="str">
        <f t="shared" si="48"/>
        <v>S2264450017800</v>
      </c>
      <c r="B1066" t="s">
        <v>779</v>
      </c>
      <c r="C1066" t="s">
        <v>365</v>
      </c>
      <c r="D1066" t="s">
        <v>279</v>
      </c>
      <c r="E1066" s="1">
        <v>-12986681.23</v>
      </c>
      <c r="F1066" s="1">
        <v>1700899.25</v>
      </c>
      <c r="G1066" s="1">
        <v>0</v>
      </c>
      <c r="H1066" s="1"/>
      <c r="J1066" s="1">
        <f t="shared" si="49"/>
        <v>11285781.98</v>
      </c>
      <c r="K1066" s="1">
        <f>IFERROR(VLOOKUP(A1066,'Ending FY2016'!$A:$E,5,FALSE),"0")+H1066</f>
        <v>11285790.07</v>
      </c>
      <c r="L1066" s="1">
        <f t="shared" si="50"/>
        <v>11285781.98</v>
      </c>
      <c r="M1066" t="s">
        <v>18</v>
      </c>
      <c r="N1066" t="s">
        <v>780</v>
      </c>
      <c r="O1066" t="s">
        <v>135</v>
      </c>
      <c r="P1066" t="s">
        <v>41</v>
      </c>
      <c r="Q1066" t="s">
        <v>22</v>
      </c>
      <c r="R1066" t="s">
        <v>21</v>
      </c>
      <c r="S1066" t="s">
        <v>24</v>
      </c>
      <c r="T1066" s="1"/>
    </row>
    <row r="1067" spans="1:20" x14ac:dyDescent="0.25">
      <c r="A1067" t="str">
        <f t="shared" si="48"/>
        <v>S2244450017900</v>
      </c>
      <c r="B1067" t="s">
        <v>781</v>
      </c>
      <c r="C1067" t="s">
        <v>365</v>
      </c>
      <c r="D1067" t="s">
        <v>247</v>
      </c>
      <c r="E1067" s="1">
        <v>-211589.97</v>
      </c>
      <c r="F1067" s="1">
        <v>32522</v>
      </c>
      <c r="G1067" s="1">
        <v>0</v>
      </c>
      <c r="H1067" s="1"/>
      <c r="J1067" s="1">
        <f t="shared" si="49"/>
        <v>179067.97</v>
      </c>
      <c r="K1067" s="1">
        <f>IFERROR(VLOOKUP(A1067,'Ending FY2016'!$A:$E,5,FALSE),"0")+H1067</f>
        <v>179075.88</v>
      </c>
      <c r="L1067" s="1">
        <f t="shared" si="50"/>
        <v>179067.97</v>
      </c>
      <c r="M1067" t="s">
        <v>18</v>
      </c>
      <c r="N1067" t="s">
        <v>23</v>
      </c>
      <c r="O1067" t="s">
        <v>135</v>
      </c>
      <c r="P1067" t="s">
        <v>41</v>
      </c>
      <c r="Q1067" t="s">
        <v>22</v>
      </c>
      <c r="R1067" t="s">
        <v>21</v>
      </c>
      <c r="S1067" t="s">
        <v>24</v>
      </c>
      <c r="T1067" s="1"/>
    </row>
    <row r="1068" spans="1:20" x14ac:dyDescent="0.25">
      <c r="A1068" t="str">
        <f t="shared" si="48"/>
        <v>S1004450018500</v>
      </c>
      <c r="B1068" t="s">
        <v>15</v>
      </c>
      <c r="C1068" t="s">
        <v>365</v>
      </c>
      <c r="D1068" t="s">
        <v>283</v>
      </c>
      <c r="E1068" s="1">
        <v>-3568812.39</v>
      </c>
      <c r="F1068" s="1">
        <v>0</v>
      </c>
      <c r="G1068" s="1">
        <v>0</v>
      </c>
      <c r="H1068" s="1"/>
      <c r="J1068" s="1">
        <f t="shared" si="49"/>
        <v>3568812.39</v>
      </c>
      <c r="K1068" s="1">
        <f>IFERROR(VLOOKUP(A1068,'Ending FY2016'!$A:$E,5,FALSE),"0")+H1068</f>
        <v>3568818.9139999971</v>
      </c>
      <c r="L1068" s="1">
        <f t="shared" si="50"/>
        <v>3568812.39</v>
      </c>
      <c r="M1068" t="s">
        <v>18</v>
      </c>
      <c r="N1068" t="s">
        <v>163</v>
      </c>
      <c r="O1068" t="s">
        <v>20</v>
      </c>
      <c r="P1068" t="s">
        <v>21</v>
      </c>
      <c r="Q1068" t="s">
        <v>22</v>
      </c>
      <c r="R1068" t="s">
        <v>23</v>
      </c>
      <c r="S1068" t="s">
        <v>23</v>
      </c>
      <c r="T1068" s="1"/>
    </row>
    <row r="1069" spans="1:20" x14ac:dyDescent="0.25">
      <c r="A1069" t="str">
        <f t="shared" si="48"/>
        <v>S1004450019800</v>
      </c>
      <c r="B1069" t="s">
        <v>15</v>
      </c>
      <c r="C1069" t="s">
        <v>365</v>
      </c>
      <c r="D1069" t="s">
        <v>619</v>
      </c>
      <c r="E1069" s="1">
        <v>555277.13</v>
      </c>
      <c r="F1069" s="1">
        <v>548432.36</v>
      </c>
      <c r="G1069" s="1">
        <v>58846.04</v>
      </c>
      <c r="H1069" s="1"/>
      <c r="J1069" s="1">
        <f t="shared" si="49"/>
        <v>-1044863.45</v>
      </c>
      <c r="K1069" s="1">
        <f>IFERROR(VLOOKUP(A1069,'Ending FY2016'!$A:$E,5,FALSE),"0")+H1069</f>
        <v>140613.26700000002</v>
      </c>
      <c r="L1069" s="1">
        <f t="shared" si="50"/>
        <v>140613.26700000002</v>
      </c>
      <c r="M1069" t="s">
        <v>24</v>
      </c>
      <c r="N1069" t="s">
        <v>24</v>
      </c>
      <c r="O1069" t="s">
        <v>109</v>
      </c>
      <c r="P1069" t="s">
        <v>41</v>
      </c>
      <c r="Q1069" t="s">
        <v>22</v>
      </c>
      <c r="R1069" t="s">
        <v>23</v>
      </c>
      <c r="S1069" t="s">
        <v>24</v>
      </c>
      <c r="T1069" s="1"/>
    </row>
    <row r="1070" spans="1:20" x14ac:dyDescent="0.25">
      <c r="A1070" t="str">
        <f t="shared" si="48"/>
        <v>S1004450024100</v>
      </c>
      <c r="B1070" t="s">
        <v>15</v>
      </c>
      <c r="C1070" t="s">
        <v>365</v>
      </c>
      <c r="D1070" t="s">
        <v>74</v>
      </c>
      <c r="E1070" s="1">
        <v>0</v>
      </c>
      <c r="F1070" s="1">
        <v>0</v>
      </c>
      <c r="G1070" s="1">
        <v>0</v>
      </c>
      <c r="H1070" s="1"/>
      <c r="J1070" s="1">
        <f t="shared" si="49"/>
        <v>0</v>
      </c>
      <c r="K1070" s="1">
        <f>IFERROR(VLOOKUP(A1070,'Ending FY2016'!$A:$E,5,FALSE),"0")+H1070</f>
        <v>0</v>
      </c>
      <c r="L1070" s="1">
        <f t="shared" si="50"/>
        <v>0</v>
      </c>
      <c r="M1070" t="s">
        <v>70</v>
      </c>
      <c r="N1070" t="s">
        <v>65</v>
      </c>
      <c r="O1070" t="s">
        <v>20</v>
      </c>
      <c r="P1070" t="s">
        <v>41</v>
      </c>
      <c r="Q1070" t="s">
        <v>22</v>
      </c>
      <c r="R1070" t="s">
        <v>23</v>
      </c>
      <c r="S1070" t="s">
        <v>66</v>
      </c>
      <c r="T1070" s="1"/>
    </row>
    <row r="1071" spans="1:20" x14ac:dyDescent="0.25">
      <c r="A1071" t="str">
        <f t="shared" si="48"/>
        <v>S1004450025100</v>
      </c>
      <c r="B1071" t="s">
        <v>15</v>
      </c>
      <c r="C1071" t="s">
        <v>365</v>
      </c>
      <c r="D1071" t="s">
        <v>768</v>
      </c>
      <c r="E1071" s="1">
        <v>590061.68999999994</v>
      </c>
      <c r="F1071" s="1">
        <v>0</v>
      </c>
      <c r="G1071" s="1">
        <v>0</v>
      </c>
      <c r="H1071" s="1"/>
      <c r="J1071" s="1">
        <f t="shared" si="49"/>
        <v>-590061.68999999994</v>
      </c>
      <c r="K1071" s="1">
        <f>IFERROR(VLOOKUP(A1071,'Ending FY2016'!$A:$E,5,FALSE),"0")+H1071</f>
        <v>-590065.68999999994</v>
      </c>
      <c r="L1071" s="1">
        <f t="shared" si="50"/>
        <v>-590061.68999999994</v>
      </c>
      <c r="M1071" t="s">
        <v>70</v>
      </c>
      <c r="N1071" t="s">
        <v>148</v>
      </c>
      <c r="O1071" t="s">
        <v>20</v>
      </c>
      <c r="P1071" t="s">
        <v>41</v>
      </c>
      <c r="Q1071" t="s">
        <v>22</v>
      </c>
      <c r="R1071" t="s">
        <v>23</v>
      </c>
      <c r="S1071" t="s">
        <v>66</v>
      </c>
      <c r="T1071" s="1"/>
    </row>
    <row r="1072" spans="1:20" x14ac:dyDescent="0.25">
      <c r="A1072" t="str">
        <f t="shared" si="48"/>
        <v>S2274450026000</v>
      </c>
      <c r="B1072" t="s">
        <v>615</v>
      </c>
      <c r="C1072" t="s">
        <v>365</v>
      </c>
      <c r="D1072" t="s">
        <v>320</v>
      </c>
      <c r="E1072" s="1">
        <v>0</v>
      </c>
      <c r="F1072" s="1">
        <v>0</v>
      </c>
      <c r="G1072" s="1">
        <v>0</v>
      </c>
      <c r="H1072" s="1"/>
      <c r="J1072" s="1">
        <f t="shared" si="49"/>
        <v>0</v>
      </c>
      <c r="K1072" s="1">
        <f>IFERROR(VLOOKUP(A1072,'Ending FY2016'!$A:$E,5,FALSE),"0")+H1072</f>
        <v>0</v>
      </c>
      <c r="L1072" s="1">
        <f t="shared" si="50"/>
        <v>0</v>
      </c>
      <c r="M1072" t="s">
        <v>70</v>
      </c>
      <c r="N1072" t="s">
        <v>617</v>
      </c>
      <c r="O1072" t="s">
        <v>135</v>
      </c>
      <c r="P1072" t="s">
        <v>21</v>
      </c>
      <c r="Q1072" t="s">
        <v>22</v>
      </c>
      <c r="R1072" t="s">
        <v>23</v>
      </c>
      <c r="S1072" t="s">
        <v>24</v>
      </c>
      <c r="T1072" s="1"/>
    </row>
    <row r="1073" spans="1:20" x14ac:dyDescent="0.25">
      <c r="A1073" t="str">
        <f t="shared" si="48"/>
        <v>S1004450052900</v>
      </c>
      <c r="B1073" t="s">
        <v>15</v>
      </c>
      <c r="C1073" t="s">
        <v>365</v>
      </c>
      <c r="D1073" t="s">
        <v>548</v>
      </c>
      <c r="E1073" s="1">
        <v>-253180.18</v>
      </c>
      <c r="F1073" s="1">
        <v>1395.35</v>
      </c>
      <c r="G1073" s="1">
        <v>0</v>
      </c>
      <c r="H1073" s="1"/>
      <c r="J1073" s="1">
        <f t="shared" si="49"/>
        <v>251784.83</v>
      </c>
      <c r="K1073" s="1">
        <f>IFERROR(VLOOKUP(A1073,'Ending FY2016'!$A:$E,5,FALSE),"0")+H1073</f>
        <v>251794.93999999997</v>
      </c>
      <c r="L1073" s="1">
        <f t="shared" si="50"/>
        <v>251794.93999999997</v>
      </c>
      <c r="M1073" t="s">
        <v>142</v>
      </c>
      <c r="N1073" t="s">
        <v>782</v>
      </c>
      <c r="O1073" t="s">
        <v>20</v>
      </c>
      <c r="P1073" t="s">
        <v>41</v>
      </c>
      <c r="Q1073" t="s">
        <v>22</v>
      </c>
      <c r="R1073" t="s">
        <v>21</v>
      </c>
      <c r="S1073" t="s">
        <v>24</v>
      </c>
      <c r="T1073" s="1"/>
    </row>
    <row r="1074" spans="1:20" x14ac:dyDescent="0.25">
      <c r="A1074" t="str">
        <f t="shared" si="48"/>
        <v>S1004450053000</v>
      </c>
      <c r="B1074" t="s">
        <v>15</v>
      </c>
      <c r="C1074" t="s">
        <v>365</v>
      </c>
      <c r="D1074" t="s">
        <v>783</v>
      </c>
      <c r="E1074" s="1">
        <v>0</v>
      </c>
      <c r="F1074" s="1">
        <v>0</v>
      </c>
      <c r="G1074" s="1">
        <v>0</v>
      </c>
      <c r="H1074" s="1"/>
      <c r="J1074" s="1">
        <f t="shared" si="49"/>
        <v>0</v>
      </c>
      <c r="K1074" s="1">
        <f>IFERROR(VLOOKUP(A1074,'Ending FY2016'!$A:$E,5,FALSE),"0")+H1074</f>
        <v>1</v>
      </c>
      <c r="L1074" s="1">
        <f t="shared" si="50"/>
        <v>0</v>
      </c>
      <c r="M1074" t="s">
        <v>142</v>
      </c>
      <c r="N1074" t="s">
        <v>58</v>
      </c>
      <c r="O1074" t="s">
        <v>20</v>
      </c>
      <c r="P1074" t="s">
        <v>41</v>
      </c>
      <c r="Q1074" t="s">
        <v>22</v>
      </c>
      <c r="R1074" t="s">
        <v>23</v>
      </c>
      <c r="S1074" t="s">
        <v>24</v>
      </c>
      <c r="T1074" s="1"/>
    </row>
    <row r="1075" spans="1:20" x14ac:dyDescent="0.25">
      <c r="A1075" t="str">
        <f t="shared" si="48"/>
        <v>S1004450053900</v>
      </c>
      <c r="B1075" t="s">
        <v>15</v>
      </c>
      <c r="C1075" t="s">
        <v>365</v>
      </c>
      <c r="D1075" t="s">
        <v>558</v>
      </c>
      <c r="E1075" s="1">
        <v>0</v>
      </c>
      <c r="F1075" s="1">
        <v>0</v>
      </c>
      <c r="G1075" s="1">
        <v>0</v>
      </c>
      <c r="H1075" s="1"/>
      <c r="J1075" s="1">
        <f t="shared" si="49"/>
        <v>0</v>
      </c>
      <c r="K1075" s="1">
        <f>IFERROR(VLOOKUP(A1075,'Ending FY2016'!$A:$E,5,FALSE),"0")+H1075</f>
        <v>-1</v>
      </c>
      <c r="L1075" s="1">
        <f t="shared" si="50"/>
        <v>0</v>
      </c>
      <c r="M1075" t="s">
        <v>142</v>
      </c>
      <c r="N1075" t="s">
        <v>48</v>
      </c>
      <c r="O1075" t="s">
        <v>20</v>
      </c>
      <c r="P1075" t="s">
        <v>41</v>
      </c>
      <c r="Q1075" t="s">
        <v>22</v>
      </c>
      <c r="R1075" t="s">
        <v>23</v>
      </c>
      <c r="S1075" t="s">
        <v>24</v>
      </c>
      <c r="T1075" s="1"/>
    </row>
    <row r="1076" spans="1:20" x14ac:dyDescent="0.25">
      <c r="A1076" t="str">
        <f t="shared" si="48"/>
        <v>S1004450054100</v>
      </c>
      <c r="B1076" t="s">
        <v>15</v>
      </c>
      <c r="C1076" t="s">
        <v>365</v>
      </c>
      <c r="D1076" t="s">
        <v>562</v>
      </c>
      <c r="E1076" s="1">
        <v>1719158.2</v>
      </c>
      <c r="F1076" s="1">
        <v>1108706.5899999999</v>
      </c>
      <c r="G1076" s="1">
        <v>0</v>
      </c>
      <c r="H1076" s="1"/>
      <c r="J1076" s="1">
        <f t="shared" si="49"/>
        <v>-2827864.79</v>
      </c>
      <c r="K1076" s="1">
        <f>IFERROR(VLOOKUP(A1076,'Ending FY2016'!$A:$E,5,FALSE),"0")+H1076</f>
        <v>-2827871.7899999991</v>
      </c>
      <c r="L1076" s="1">
        <f t="shared" si="50"/>
        <v>-2827864.79</v>
      </c>
      <c r="M1076" t="s">
        <v>142</v>
      </c>
      <c r="N1076" t="s">
        <v>148</v>
      </c>
      <c r="O1076" t="s">
        <v>20</v>
      </c>
      <c r="P1076" t="s">
        <v>41</v>
      </c>
      <c r="Q1076" t="s">
        <v>22</v>
      </c>
      <c r="R1076" t="s">
        <v>23</v>
      </c>
      <c r="S1076" t="s">
        <v>66</v>
      </c>
      <c r="T1076" s="1"/>
    </row>
    <row r="1077" spans="1:20" x14ac:dyDescent="0.25">
      <c r="A1077" t="str">
        <f t="shared" si="48"/>
        <v>S1004450054200</v>
      </c>
      <c r="B1077" t="s">
        <v>15</v>
      </c>
      <c r="C1077" t="s">
        <v>365</v>
      </c>
      <c r="D1077" t="s">
        <v>564</v>
      </c>
      <c r="E1077" s="1">
        <v>-1.44</v>
      </c>
      <c r="F1077" s="1">
        <v>0</v>
      </c>
      <c r="G1077" s="1">
        <v>0</v>
      </c>
      <c r="H1077" s="1"/>
      <c r="J1077" s="1">
        <f t="shared" si="49"/>
        <v>1.44</v>
      </c>
      <c r="K1077" s="1">
        <f>IFERROR(VLOOKUP(A1077,'Ending FY2016'!$A:$E,5,FALSE),"0")+H1077</f>
        <v>-2</v>
      </c>
      <c r="L1077" s="1">
        <f t="shared" si="50"/>
        <v>1.44</v>
      </c>
      <c r="M1077" t="s">
        <v>142</v>
      </c>
      <c r="N1077" t="s">
        <v>65</v>
      </c>
      <c r="O1077" t="s">
        <v>20</v>
      </c>
      <c r="P1077" t="s">
        <v>41</v>
      </c>
      <c r="Q1077" t="s">
        <v>22</v>
      </c>
      <c r="R1077" t="s">
        <v>23</v>
      </c>
      <c r="S1077" t="s">
        <v>66</v>
      </c>
      <c r="T1077" s="1"/>
    </row>
    <row r="1078" spans="1:20" x14ac:dyDescent="0.25">
      <c r="A1078" t="str">
        <f t="shared" si="48"/>
        <v>S1004450054300</v>
      </c>
      <c r="B1078" t="s">
        <v>15</v>
      </c>
      <c r="C1078" t="s">
        <v>365</v>
      </c>
      <c r="D1078" t="s">
        <v>565</v>
      </c>
      <c r="E1078" s="1">
        <v>30215.97</v>
      </c>
      <c r="F1078" s="1">
        <v>582204.88</v>
      </c>
      <c r="G1078" s="1">
        <v>0</v>
      </c>
      <c r="H1078" s="1"/>
      <c r="J1078" s="1">
        <f t="shared" si="49"/>
        <v>-612420.85</v>
      </c>
      <c r="K1078" s="1">
        <f>IFERROR(VLOOKUP(A1078,'Ending FY2016'!$A:$E,5,FALSE),"0")+H1078</f>
        <v>-612415.85000000056</v>
      </c>
      <c r="L1078" s="1">
        <f t="shared" si="50"/>
        <v>-612420.85</v>
      </c>
      <c r="M1078" t="s">
        <v>142</v>
      </c>
      <c r="N1078" t="s">
        <v>148</v>
      </c>
      <c r="O1078" t="s">
        <v>20</v>
      </c>
      <c r="P1078" t="s">
        <v>41</v>
      </c>
      <c r="Q1078" t="s">
        <v>22</v>
      </c>
      <c r="R1078" t="s">
        <v>23</v>
      </c>
      <c r="S1078" t="s">
        <v>66</v>
      </c>
      <c r="T1078" s="1"/>
    </row>
    <row r="1079" spans="1:20" x14ac:dyDescent="0.25">
      <c r="A1079" t="str">
        <f t="shared" si="48"/>
        <v>S1004450054400</v>
      </c>
      <c r="B1079" t="s">
        <v>15</v>
      </c>
      <c r="C1079" t="s">
        <v>365</v>
      </c>
      <c r="D1079" t="s">
        <v>566</v>
      </c>
      <c r="E1079" s="1">
        <v>242398.57</v>
      </c>
      <c r="F1079" s="1">
        <v>14178883.26</v>
      </c>
      <c r="G1079" s="1">
        <v>0</v>
      </c>
      <c r="H1079" s="1"/>
      <c r="J1079" s="1">
        <f t="shared" si="49"/>
        <v>-14421281.83</v>
      </c>
      <c r="K1079" s="1">
        <f>IFERROR(VLOOKUP(A1079,'Ending FY2016'!$A:$E,5,FALSE),"0")+H1079</f>
        <v>-14421286.829999998</v>
      </c>
      <c r="L1079" s="1">
        <f t="shared" si="50"/>
        <v>-14421281.83</v>
      </c>
      <c r="M1079" t="s">
        <v>142</v>
      </c>
      <c r="N1079" t="s">
        <v>148</v>
      </c>
      <c r="O1079" t="s">
        <v>20</v>
      </c>
      <c r="P1079" t="s">
        <v>41</v>
      </c>
      <c r="Q1079" t="s">
        <v>22</v>
      </c>
      <c r="R1079" t="s">
        <v>23</v>
      </c>
      <c r="S1079" t="s">
        <v>66</v>
      </c>
      <c r="T1079" s="1"/>
    </row>
    <row r="1080" spans="1:20" x14ac:dyDescent="0.25">
      <c r="A1080" t="str">
        <f t="shared" si="48"/>
        <v>S1004450054500</v>
      </c>
      <c r="B1080" t="s">
        <v>15</v>
      </c>
      <c r="C1080" t="s">
        <v>365</v>
      </c>
      <c r="D1080" t="s">
        <v>675</v>
      </c>
      <c r="E1080" s="1">
        <v>-10951.32</v>
      </c>
      <c r="F1080" s="1">
        <v>407514.36</v>
      </c>
      <c r="G1080" s="1">
        <v>0</v>
      </c>
      <c r="H1080" s="1"/>
      <c r="J1080" s="1">
        <f t="shared" si="49"/>
        <v>-396563.04</v>
      </c>
      <c r="K1080" s="1">
        <f>IFERROR(VLOOKUP(A1080,'Ending FY2016'!$A:$E,5,FALSE),"0")+H1080</f>
        <v>-396563.04000000004</v>
      </c>
      <c r="L1080" s="1">
        <f t="shared" si="50"/>
        <v>-396563.04</v>
      </c>
      <c r="M1080" t="s">
        <v>142</v>
      </c>
      <c r="N1080" t="s">
        <v>620</v>
      </c>
      <c r="O1080" t="s">
        <v>20</v>
      </c>
      <c r="P1080" t="s">
        <v>41</v>
      </c>
      <c r="Q1080" t="s">
        <v>22</v>
      </c>
      <c r="R1080" t="s">
        <v>21</v>
      </c>
      <c r="S1080" t="s">
        <v>66</v>
      </c>
      <c r="T1080" s="1"/>
    </row>
    <row r="1081" spans="1:20" x14ac:dyDescent="0.25">
      <c r="A1081" t="str">
        <f t="shared" si="48"/>
        <v>S1004450056600</v>
      </c>
      <c r="B1081" t="s">
        <v>15</v>
      </c>
      <c r="C1081" t="s">
        <v>365</v>
      </c>
      <c r="D1081" t="s">
        <v>567</v>
      </c>
      <c r="E1081" s="1">
        <v>-89247.9</v>
      </c>
      <c r="F1081" s="1">
        <v>0</v>
      </c>
      <c r="G1081" s="1">
        <v>0</v>
      </c>
      <c r="H1081" s="1"/>
      <c r="J1081" s="1">
        <f t="shared" si="49"/>
        <v>89247.9</v>
      </c>
      <c r="K1081" s="1">
        <f>IFERROR(VLOOKUP(A1081,'Ending FY2016'!$A:$E,5,FALSE),"0")+H1081</f>
        <v>89251.759999999951</v>
      </c>
      <c r="L1081" s="1">
        <f t="shared" si="50"/>
        <v>89247.9</v>
      </c>
      <c r="M1081" t="s">
        <v>142</v>
      </c>
      <c r="N1081" t="s">
        <v>226</v>
      </c>
      <c r="O1081" t="s">
        <v>20</v>
      </c>
      <c r="P1081" t="s">
        <v>21</v>
      </c>
      <c r="Q1081" t="s">
        <v>22</v>
      </c>
      <c r="R1081" t="s">
        <v>21</v>
      </c>
      <c r="S1081" t="s">
        <v>23</v>
      </c>
      <c r="T1081" s="1"/>
    </row>
    <row r="1082" spans="1:20" x14ac:dyDescent="0.25">
      <c r="A1082" t="str">
        <f t="shared" si="48"/>
        <v>S1004450096300</v>
      </c>
      <c r="B1082" t="s">
        <v>15</v>
      </c>
      <c r="C1082" t="s">
        <v>365</v>
      </c>
      <c r="D1082" t="s">
        <v>111</v>
      </c>
      <c r="E1082" s="1">
        <v>0</v>
      </c>
      <c r="F1082" s="1">
        <v>0</v>
      </c>
      <c r="G1082" s="1">
        <v>0</v>
      </c>
      <c r="H1082" s="1"/>
      <c r="J1082" s="1">
        <f t="shared" si="49"/>
        <v>0</v>
      </c>
      <c r="K1082" s="1">
        <f>IFERROR(VLOOKUP(A1082,'Ending FY2016'!$A:$E,5,FALSE),"0")+H1082</f>
        <v>0</v>
      </c>
      <c r="L1082" s="1">
        <f t="shared" si="50"/>
        <v>0</v>
      </c>
      <c r="M1082" t="s">
        <v>24</v>
      </c>
      <c r="N1082" t="s">
        <v>24</v>
      </c>
      <c r="O1082" t="s">
        <v>109</v>
      </c>
      <c r="P1082" t="s">
        <v>41</v>
      </c>
      <c r="Q1082" t="s">
        <v>22</v>
      </c>
      <c r="R1082" t="s">
        <v>23</v>
      </c>
      <c r="S1082" t="s">
        <v>24</v>
      </c>
      <c r="T1082" s="1"/>
    </row>
    <row r="1083" spans="1:20" x14ac:dyDescent="0.25">
      <c r="A1083" t="str">
        <f t="shared" si="48"/>
        <v>S1004450096500</v>
      </c>
      <c r="B1083" t="s">
        <v>15</v>
      </c>
      <c r="C1083" t="s">
        <v>365</v>
      </c>
      <c r="D1083" t="s">
        <v>112</v>
      </c>
      <c r="E1083" s="1">
        <v>0</v>
      </c>
      <c r="F1083" s="1">
        <v>0</v>
      </c>
      <c r="G1083" s="1">
        <v>0</v>
      </c>
      <c r="H1083" s="1"/>
      <c r="J1083" s="1">
        <f t="shared" si="49"/>
        <v>0</v>
      </c>
      <c r="K1083" s="1">
        <f>IFERROR(VLOOKUP(A1083,'Ending FY2016'!$A:$E,5,FALSE),"0")+H1083</f>
        <v>0</v>
      </c>
      <c r="L1083" s="1">
        <f t="shared" si="50"/>
        <v>0</v>
      </c>
      <c r="M1083" t="s">
        <v>24</v>
      </c>
      <c r="N1083" t="s">
        <v>24</v>
      </c>
      <c r="O1083" t="s">
        <v>109</v>
      </c>
      <c r="P1083" t="s">
        <v>41</v>
      </c>
      <c r="Q1083" t="s">
        <v>22</v>
      </c>
      <c r="R1083" t="s">
        <v>23</v>
      </c>
      <c r="S1083" t="s">
        <v>24</v>
      </c>
      <c r="T1083" s="1"/>
    </row>
    <row r="1084" spans="1:20" x14ac:dyDescent="0.25">
      <c r="A1084" t="str">
        <f t="shared" si="48"/>
        <v>S1004450096700</v>
      </c>
      <c r="B1084" t="s">
        <v>15</v>
      </c>
      <c r="C1084" t="s">
        <v>365</v>
      </c>
      <c r="D1084" t="s">
        <v>113</v>
      </c>
      <c r="E1084" s="1">
        <v>0</v>
      </c>
      <c r="F1084" s="1">
        <v>0</v>
      </c>
      <c r="G1084" s="1">
        <v>0</v>
      </c>
      <c r="H1084" s="1"/>
      <c r="J1084" s="1">
        <f t="shared" si="49"/>
        <v>0</v>
      </c>
      <c r="K1084" s="1">
        <f>IFERROR(VLOOKUP(A1084,'Ending FY2016'!$A:$E,5,FALSE),"0")+H1084</f>
        <v>0</v>
      </c>
      <c r="L1084" s="1">
        <f t="shared" si="50"/>
        <v>0</v>
      </c>
      <c r="M1084" t="s">
        <v>24</v>
      </c>
      <c r="N1084" t="s">
        <v>24</v>
      </c>
      <c r="O1084" t="s">
        <v>109</v>
      </c>
      <c r="P1084" t="s">
        <v>41</v>
      </c>
      <c r="Q1084" t="s">
        <v>22</v>
      </c>
      <c r="R1084" t="s">
        <v>23</v>
      </c>
      <c r="S1084" t="s">
        <v>24</v>
      </c>
      <c r="T1084" s="1"/>
    </row>
    <row r="1085" spans="1:20" x14ac:dyDescent="0.25">
      <c r="A1085" t="str">
        <f t="shared" si="48"/>
        <v>S1004450097100</v>
      </c>
      <c r="B1085" t="s">
        <v>15</v>
      </c>
      <c r="C1085" t="s">
        <v>365</v>
      </c>
      <c r="D1085" t="s">
        <v>120</v>
      </c>
      <c r="E1085" s="1">
        <v>0</v>
      </c>
      <c r="F1085" s="1">
        <v>0</v>
      </c>
      <c r="G1085" s="1">
        <v>0</v>
      </c>
      <c r="H1085" s="1"/>
      <c r="I1085" s="1">
        <v>-65572.56</v>
      </c>
      <c r="J1085" s="1">
        <f t="shared" si="49"/>
        <v>0</v>
      </c>
      <c r="K1085" s="1">
        <f>IFERROR(VLOOKUP(A1085,'Ending FY2016'!$A:$E,5,FALSE),"0")+H1085</f>
        <v>65572.56</v>
      </c>
      <c r="L1085" s="1">
        <f t="shared" si="50"/>
        <v>0</v>
      </c>
      <c r="M1085" t="s">
        <v>24</v>
      </c>
      <c r="N1085" t="s">
        <v>24</v>
      </c>
      <c r="O1085" t="s">
        <v>109</v>
      </c>
      <c r="P1085" t="s">
        <v>41</v>
      </c>
      <c r="Q1085" t="s">
        <v>22</v>
      </c>
      <c r="R1085" t="s">
        <v>23</v>
      </c>
      <c r="S1085" t="s">
        <v>24</v>
      </c>
      <c r="T1085" s="1"/>
    </row>
    <row r="1086" spans="1:20" x14ac:dyDescent="0.25">
      <c r="A1086" t="str">
        <f t="shared" si="48"/>
        <v>S1004450099300</v>
      </c>
      <c r="B1086" t="s">
        <v>15</v>
      </c>
      <c r="C1086" t="s">
        <v>365</v>
      </c>
      <c r="D1086" t="s">
        <v>125</v>
      </c>
      <c r="E1086" s="1">
        <v>0</v>
      </c>
      <c r="F1086" s="1">
        <v>1296.25</v>
      </c>
      <c r="G1086" s="1">
        <v>20.57</v>
      </c>
      <c r="H1086" s="1"/>
      <c r="J1086" s="1">
        <f t="shared" si="49"/>
        <v>-1275.68</v>
      </c>
      <c r="K1086" s="1">
        <f>IFERROR(VLOOKUP(A1086,'Ending FY2016'!$A:$E,5,FALSE),"0")+H1086</f>
        <v>-1275.68</v>
      </c>
      <c r="L1086" s="1">
        <f t="shared" si="50"/>
        <v>-1275.68</v>
      </c>
      <c r="M1086" t="s">
        <v>24</v>
      </c>
      <c r="N1086" t="s">
        <v>24</v>
      </c>
      <c r="O1086" t="s">
        <v>107</v>
      </c>
      <c r="P1086" t="s">
        <v>41</v>
      </c>
      <c r="Q1086" t="s">
        <v>22</v>
      </c>
      <c r="R1086" t="s">
        <v>23</v>
      </c>
      <c r="S1086" t="s">
        <v>24</v>
      </c>
      <c r="T1086" s="1"/>
    </row>
    <row r="1087" spans="1:20" x14ac:dyDescent="0.25">
      <c r="A1087" t="str">
        <f t="shared" si="48"/>
        <v>S1004450099800</v>
      </c>
      <c r="B1087" t="s">
        <v>15</v>
      </c>
      <c r="C1087" t="s">
        <v>365</v>
      </c>
      <c r="D1087" t="s">
        <v>144</v>
      </c>
      <c r="E1087" s="1">
        <v>-507.77</v>
      </c>
      <c r="F1087" s="1">
        <v>0</v>
      </c>
      <c r="G1087" s="1">
        <v>0</v>
      </c>
      <c r="H1087" s="1"/>
      <c r="J1087" s="1">
        <f t="shared" si="49"/>
        <v>507.77</v>
      </c>
      <c r="K1087" s="1">
        <f>IFERROR(VLOOKUP(A1087,'Ending FY2016'!$A:$E,5,FALSE),"0")+H1087</f>
        <v>0</v>
      </c>
      <c r="L1087" s="1">
        <f t="shared" si="50"/>
        <v>0</v>
      </c>
      <c r="M1087" t="s">
        <v>24</v>
      </c>
      <c r="N1087" t="s">
        <v>24</v>
      </c>
      <c r="O1087" t="s">
        <v>109</v>
      </c>
      <c r="P1087" t="s">
        <v>41</v>
      </c>
      <c r="Q1087" t="s">
        <v>22</v>
      </c>
      <c r="R1087" t="s">
        <v>23</v>
      </c>
      <c r="S1087" t="s">
        <v>24</v>
      </c>
      <c r="T1087" s="1"/>
    </row>
    <row r="1088" spans="1:20" x14ac:dyDescent="0.25">
      <c r="A1088" t="str">
        <f t="shared" si="48"/>
        <v>S1004450099801</v>
      </c>
      <c r="B1088" t="s">
        <v>15</v>
      </c>
      <c r="C1088" t="s">
        <v>365</v>
      </c>
      <c r="D1088" t="s">
        <v>126</v>
      </c>
      <c r="E1088" s="1">
        <v>0</v>
      </c>
      <c r="F1088" s="1">
        <v>0</v>
      </c>
      <c r="G1088" s="1">
        <v>0</v>
      </c>
      <c r="H1088" s="1"/>
      <c r="J1088" s="1">
        <f t="shared" si="49"/>
        <v>0</v>
      </c>
      <c r="K1088" s="1">
        <f>IFERROR(VLOOKUP(A1088,'Ending FY2016'!$A:$E,5,FALSE),"0")+H1088</f>
        <v>0</v>
      </c>
      <c r="L1088" s="1">
        <f t="shared" si="50"/>
        <v>0</v>
      </c>
      <c r="M1088" t="s">
        <v>24</v>
      </c>
      <c r="N1088" t="s">
        <v>24</v>
      </c>
      <c r="O1088" t="s">
        <v>109</v>
      </c>
      <c r="P1088" t="s">
        <v>41</v>
      </c>
      <c r="Q1088" t="s">
        <v>22</v>
      </c>
      <c r="R1088" t="s">
        <v>23</v>
      </c>
      <c r="S1088" t="s">
        <v>24</v>
      </c>
      <c r="T1088" s="1"/>
    </row>
    <row r="1089" spans="1:20" x14ac:dyDescent="0.25">
      <c r="A1089" t="str">
        <f t="shared" si="48"/>
        <v>S1004450099802</v>
      </c>
      <c r="B1089" t="s">
        <v>15</v>
      </c>
      <c r="C1089" t="s">
        <v>365</v>
      </c>
      <c r="D1089" t="s">
        <v>213</v>
      </c>
      <c r="E1089" s="1">
        <v>0</v>
      </c>
      <c r="F1089" s="1">
        <v>0</v>
      </c>
      <c r="G1089" s="1">
        <v>0</v>
      </c>
      <c r="H1089" s="1"/>
      <c r="J1089" s="1">
        <f t="shared" si="49"/>
        <v>0</v>
      </c>
      <c r="K1089" s="1">
        <f>IFERROR(VLOOKUP(A1089,'Ending FY2016'!$A:$E,5,FALSE),"0")+H1089</f>
        <v>0</v>
      </c>
      <c r="L1089" s="1">
        <f t="shared" si="50"/>
        <v>0</v>
      </c>
      <c r="M1089" t="s">
        <v>24</v>
      </c>
      <c r="N1089" t="s">
        <v>24</v>
      </c>
      <c r="O1089" t="s">
        <v>109</v>
      </c>
      <c r="P1089" t="s">
        <v>41</v>
      </c>
      <c r="Q1089" t="s">
        <v>22</v>
      </c>
      <c r="R1089" t="s">
        <v>23</v>
      </c>
      <c r="S1089" t="s">
        <v>24</v>
      </c>
      <c r="T1089" s="1"/>
    </row>
    <row r="1090" spans="1:20" x14ac:dyDescent="0.25">
      <c r="A1090" t="str">
        <f t="shared" si="48"/>
        <v>S1004450099900</v>
      </c>
      <c r="B1090" t="s">
        <v>15</v>
      </c>
      <c r="C1090" t="s">
        <v>365</v>
      </c>
      <c r="D1090" t="s">
        <v>127</v>
      </c>
      <c r="E1090" s="1">
        <v>-0.34</v>
      </c>
      <c r="F1090" s="1">
        <v>0</v>
      </c>
      <c r="G1090" s="1">
        <v>0</v>
      </c>
      <c r="H1090" s="1"/>
      <c r="J1090" s="1">
        <f t="shared" si="49"/>
        <v>0.34</v>
      </c>
      <c r="K1090" s="1">
        <f>IFERROR(VLOOKUP(A1090,'Ending FY2016'!$A:$E,5,FALSE),"0")+H1090</f>
        <v>-1.4915713109076023E-10</v>
      </c>
      <c r="L1090" s="1">
        <f t="shared" si="50"/>
        <v>0.34</v>
      </c>
      <c r="M1090" t="s">
        <v>24</v>
      </c>
      <c r="N1090" t="s">
        <v>24</v>
      </c>
      <c r="O1090" t="s">
        <v>107</v>
      </c>
      <c r="P1090" t="s">
        <v>41</v>
      </c>
      <c r="Q1090" t="s">
        <v>22</v>
      </c>
      <c r="R1090" t="s">
        <v>23</v>
      </c>
      <c r="S1090" t="s">
        <v>24</v>
      </c>
      <c r="T1090" s="1"/>
    </row>
    <row r="1091" spans="1:20" x14ac:dyDescent="0.25">
      <c r="A1091" t="str">
        <f t="shared" si="48"/>
        <v>S1004550022100</v>
      </c>
      <c r="B1091" t="s">
        <v>15</v>
      </c>
      <c r="C1091" t="s">
        <v>652</v>
      </c>
      <c r="D1091" t="s">
        <v>166</v>
      </c>
      <c r="E1091" s="1">
        <v>-4406600.2240000004</v>
      </c>
      <c r="F1091" s="1">
        <v>0</v>
      </c>
      <c r="G1091" s="1">
        <v>0</v>
      </c>
      <c r="H1091" s="1"/>
      <c r="J1091" s="1">
        <f t="shared" si="49"/>
        <v>4406600.2240000004</v>
      </c>
      <c r="K1091" s="1">
        <f>IFERROR(VLOOKUP(A1091,'Ending FY2016'!$A:$E,5,FALSE),"0")+H1091</f>
        <v>4406601.824000001</v>
      </c>
      <c r="L1091" s="1">
        <f t="shared" si="50"/>
        <v>4406600.2240000004</v>
      </c>
      <c r="M1091" t="s">
        <v>70</v>
      </c>
      <c r="N1091" t="s">
        <v>146</v>
      </c>
      <c r="O1091" t="s">
        <v>20</v>
      </c>
      <c r="P1091" t="s">
        <v>41</v>
      </c>
      <c r="Q1091" t="s">
        <v>22</v>
      </c>
      <c r="R1091" t="s">
        <v>23</v>
      </c>
      <c r="S1091" t="s">
        <v>24</v>
      </c>
      <c r="T1091" s="1"/>
    </row>
    <row r="1092" spans="1:20" x14ac:dyDescent="0.25">
      <c r="A1092" t="str">
        <f t="shared" ref="A1092:A1155" si="51">B1092&amp;C1092&amp;D1092</f>
        <v>S1004550023000</v>
      </c>
      <c r="B1092" t="s">
        <v>15</v>
      </c>
      <c r="C1092" t="s">
        <v>652</v>
      </c>
      <c r="D1092" t="s">
        <v>310</v>
      </c>
      <c r="E1092" s="1">
        <v>5601307.0099999998</v>
      </c>
      <c r="F1092" s="1">
        <v>0</v>
      </c>
      <c r="G1092" s="1">
        <v>0</v>
      </c>
      <c r="H1092" s="1"/>
      <c r="J1092" s="1">
        <f t="shared" ref="J1092:J1155" si="52">-E1092-F1092+G1092+H1092</f>
        <v>-5601307.0099999998</v>
      </c>
      <c r="K1092" s="1">
        <f>IFERROR(VLOOKUP(A1092,'Ending FY2016'!$A:$E,5,FALSE),"0")+H1092</f>
        <v>-5601298.7300000004</v>
      </c>
      <c r="L1092" s="1">
        <f t="shared" ref="L1092:L1155" si="53">IF(J1092-K1092&lt;-10,K1092+I1092,IF(J1092-K1092&gt;10,K1092+I1092,J1092+I1092))</f>
        <v>-5601307.0099999998</v>
      </c>
      <c r="M1092" t="s">
        <v>70</v>
      </c>
      <c r="N1092" t="s">
        <v>58</v>
      </c>
      <c r="O1092" t="s">
        <v>20</v>
      </c>
      <c r="P1092" t="s">
        <v>21</v>
      </c>
      <c r="Q1092" t="s">
        <v>22</v>
      </c>
      <c r="R1092" t="s">
        <v>23</v>
      </c>
      <c r="S1092" t="s">
        <v>24</v>
      </c>
      <c r="T1092" s="1"/>
    </row>
    <row r="1093" spans="1:20" x14ac:dyDescent="0.25">
      <c r="A1093" t="str">
        <f t="shared" si="51"/>
        <v>S1004550012100</v>
      </c>
      <c r="B1093" t="s">
        <v>15</v>
      </c>
      <c r="C1093" t="s">
        <v>652</v>
      </c>
      <c r="D1093" t="s">
        <v>51</v>
      </c>
      <c r="E1093" s="1">
        <v>-297673.93</v>
      </c>
      <c r="F1093" s="1">
        <v>0</v>
      </c>
      <c r="G1093" s="1">
        <v>0</v>
      </c>
      <c r="H1093" s="1"/>
      <c r="J1093" s="1">
        <f t="shared" si="52"/>
        <v>297673.93</v>
      </c>
      <c r="K1093" s="1">
        <f>IFERROR(VLOOKUP(A1093,'Ending FY2016'!$A:$E,5,FALSE),"0")+H1093</f>
        <v>297678.82000000007</v>
      </c>
      <c r="L1093" s="1">
        <f t="shared" si="53"/>
        <v>297673.93</v>
      </c>
      <c r="M1093" t="s">
        <v>18</v>
      </c>
      <c r="N1093" t="s">
        <v>56</v>
      </c>
      <c r="O1093" t="s">
        <v>20</v>
      </c>
      <c r="P1093" t="s">
        <v>41</v>
      </c>
      <c r="Q1093" t="s">
        <v>22</v>
      </c>
      <c r="R1093" t="s">
        <v>23</v>
      </c>
      <c r="S1093" t="s">
        <v>24</v>
      </c>
      <c r="T1093" s="1"/>
    </row>
    <row r="1094" spans="1:20" x14ac:dyDescent="0.25">
      <c r="A1094" t="str">
        <f t="shared" si="51"/>
        <v>S1004550012400</v>
      </c>
      <c r="B1094" t="s">
        <v>15</v>
      </c>
      <c r="C1094" t="s">
        <v>652</v>
      </c>
      <c r="D1094" t="s">
        <v>160</v>
      </c>
      <c r="E1094" s="1">
        <v>-5904149.8799999999</v>
      </c>
      <c r="F1094" s="1">
        <v>0</v>
      </c>
      <c r="G1094" s="1">
        <v>0</v>
      </c>
      <c r="H1094" s="1"/>
      <c r="J1094" s="1">
        <f t="shared" si="52"/>
        <v>5904149.8799999999</v>
      </c>
      <c r="K1094" s="1">
        <f>IFERROR(VLOOKUP(A1094,'Ending FY2016'!$A:$E,5,FALSE),"0")+H1094</f>
        <v>5907016.4000000004</v>
      </c>
      <c r="L1094" s="1">
        <f t="shared" si="53"/>
        <v>5907016.4000000004</v>
      </c>
      <c r="M1094" t="s">
        <v>18</v>
      </c>
      <c r="N1094" t="s">
        <v>34</v>
      </c>
      <c r="O1094" t="s">
        <v>20</v>
      </c>
      <c r="P1094" t="s">
        <v>41</v>
      </c>
      <c r="Q1094" t="s">
        <v>22</v>
      </c>
      <c r="R1094" t="s">
        <v>23</v>
      </c>
      <c r="S1094" t="s">
        <v>24</v>
      </c>
      <c r="T1094" s="1"/>
    </row>
    <row r="1095" spans="1:20" x14ac:dyDescent="0.25">
      <c r="A1095" t="str">
        <f t="shared" si="51"/>
        <v>S1004550012600</v>
      </c>
      <c r="B1095" t="s">
        <v>15</v>
      </c>
      <c r="C1095" t="s">
        <v>652</v>
      </c>
      <c r="D1095" t="s">
        <v>54</v>
      </c>
      <c r="E1095" s="1">
        <v>5.97</v>
      </c>
      <c r="F1095" s="1">
        <v>0</v>
      </c>
      <c r="G1095" s="1">
        <v>0</v>
      </c>
      <c r="H1095" s="1"/>
      <c r="J1095" s="1">
        <f t="shared" si="52"/>
        <v>-5.97</v>
      </c>
      <c r="K1095" s="1">
        <f>IFERROR(VLOOKUP(A1095,'Ending FY2016'!$A:$E,5,FALSE),"0")+H1095</f>
        <v>0</v>
      </c>
      <c r="L1095" s="1">
        <f t="shared" si="53"/>
        <v>-5.97</v>
      </c>
      <c r="M1095" t="s">
        <v>18</v>
      </c>
      <c r="N1095" t="s">
        <v>204</v>
      </c>
      <c r="O1095" t="s">
        <v>20</v>
      </c>
      <c r="P1095" t="s">
        <v>21</v>
      </c>
      <c r="Q1095" t="s">
        <v>22</v>
      </c>
      <c r="R1095" t="s">
        <v>23</v>
      </c>
      <c r="S1095" t="s">
        <v>24</v>
      </c>
      <c r="T1095" s="1"/>
    </row>
    <row r="1096" spans="1:20" x14ac:dyDescent="0.25">
      <c r="A1096" t="str">
        <f t="shared" si="51"/>
        <v>S1004550013200</v>
      </c>
      <c r="B1096" t="s">
        <v>15</v>
      </c>
      <c r="C1096" t="s">
        <v>652</v>
      </c>
      <c r="D1096" t="s">
        <v>57</v>
      </c>
      <c r="E1096" s="1">
        <v>-98608.68</v>
      </c>
      <c r="F1096" s="1">
        <v>697078</v>
      </c>
      <c r="G1096" s="1">
        <v>264.75</v>
      </c>
      <c r="H1096" s="1"/>
      <c r="J1096" s="1">
        <f t="shared" si="52"/>
        <v>-598204.57000000007</v>
      </c>
      <c r="K1096" s="1">
        <f>IFERROR(VLOOKUP(A1096,'Ending FY2016'!$A:$E,5,FALSE),"0")+H1096</f>
        <v>-598201.99999999988</v>
      </c>
      <c r="L1096" s="1">
        <f t="shared" si="53"/>
        <v>-598204.57000000007</v>
      </c>
      <c r="M1096" t="s">
        <v>18</v>
      </c>
      <c r="N1096" t="s">
        <v>85</v>
      </c>
      <c r="O1096" t="s">
        <v>20</v>
      </c>
      <c r="P1096" t="s">
        <v>41</v>
      </c>
      <c r="Q1096" t="s">
        <v>22</v>
      </c>
      <c r="R1096" t="s">
        <v>23</v>
      </c>
      <c r="S1096" t="s">
        <v>23</v>
      </c>
      <c r="T1096" s="1"/>
    </row>
    <row r="1097" spans="1:20" x14ac:dyDescent="0.25">
      <c r="A1097" t="str">
        <f t="shared" si="51"/>
        <v>S1004550013300</v>
      </c>
      <c r="B1097" t="s">
        <v>15</v>
      </c>
      <c r="C1097" t="s">
        <v>652</v>
      </c>
      <c r="D1097" t="s">
        <v>59</v>
      </c>
      <c r="E1097" s="1">
        <v>-685881.32</v>
      </c>
      <c r="F1097" s="1">
        <v>197000</v>
      </c>
      <c r="G1097" s="1">
        <v>32</v>
      </c>
      <c r="H1097" s="1"/>
      <c r="J1097" s="1">
        <f t="shared" si="52"/>
        <v>488913.31999999995</v>
      </c>
      <c r="K1097" s="1">
        <f>IFERROR(VLOOKUP(A1097,'Ending FY2016'!$A:$E,5,FALSE),"0")+H1097</f>
        <v>388916.26</v>
      </c>
      <c r="L1097" s="1">
        <f t="shared" si="53"/>
        <v>388916.26</v>
      </c>
      <c r="M1097" t="s">
        <v>18</v>
      </c>
      <c r="N1097" t="s">
        <v>98</v>
      </c>
      <c r="O1097" t="s">
        <v>20</v>
      </c>
      <c r="P1097" t="s">
        <v>41</v>
      </c>
      <c r="Q1097" t="s">
        <v>22</v>
      </c>
      <c r="R1097" t="s">
        <v>23</v>
      </c>
      <c r="S1097" t="s">
        <v>23</v>
      </c>
      <c r="T1097" s="1"/>
    </row>
    <row r="1098" spans="1:20" x14ac:dyDescent="0.25">
      <c r="A1098" t="str">
        <f t="shared" si="51"/>
        <v>S1004550014100</v>
      </c>
      <c r="B1098" t="s">
        <v>15</v>
      </c>
      <c r="C1098" t="s">
        <v>652</v>
      </c>
      <c r="D1098" t="s">
        <v>64</v>
      </c>
      <c r="E1098" s="1">
        <v>27636.36</v>
      </c>
      <c r="F1098" s="1">
        <v>105279.67</v>
      </c>
      <c r="G1098" s="1">
        <v>4.5</v>
      </c>
      <c r="H1098" s="1"/>
      <c r="J1098" s="1">
        <f t="shared" si="52"/>
        <v>-132911.53</v>
      </c>
      <c r="K1098" s="1">
        <f>IFERROR(VLOOKUP(A1098,'Ending FY2016'!$A:$E,5,FALSE),"0")+H1098</f>
        <v>-132920.18000000005</v>
      </c>
      <c r="L1098" s="1">
        <f t="shared" si="53"/>
        <v>-132911.53</v>
      </c>
      <c r="M1098" t="s">
        <v>18</v>
      </c>
      <c r="N1098" t="s">
        <v>65</v>
      </c>
      <c r="O1098" t="s">
        <v>20</v>
      </c>
      <c r="P1098" t="s">
        <v>41</v>
      </c>
      <c r="Q1098" t="s">
        <v>22</v>
      </c>
      <c r="R1098" t="s">
        <v>23</v>
      </c>
      <c r="S1098" t="s">
        <v>66</v>
      </c>
      <c r="T1098" s="1"/>
    </row>
    <row r="1099" spans="1:20" x14ac:dyDescent="0.25">
      <c r="A1099" t="str">
        <f t="shared" si="51"/>
        <v>S1004550022000</v>
      </c>
      <c r="B1099" t="s">
        <v>15</v>
      </c>
      <c r="C1099" t="s">
        <v>652</v>
      </c>
      <c r="D1099" t="s">
        <v>238</v>
      </c>
      <c r="E1099" s="1">
        <v>-12995.54</v>
      </c>
      <c r="F1099" s="1">
        <v>0</v>
      </c>
      <c r="G1099" s="1">
        <v>0</v>
      </c>
      <c r="H1099" s="1"/>
      <c r="J1099" s="1">
        <f t="shared" si="52"/>
        <v>12995.54</v>
      </c>
      <c r="K1099" s="1">
        <f>IFERROR(VLOOKUP(A1099,'Ending FY2016'!$A:$E,5,FALSE),"0")+H1099</f>
        <v>13001.720000000001</v>
      </c>
      <c r="L1099" s="1">
        <f t="shared" si="53"/>
        <v>12995.54</v>
      </c>
      <c r="M1099" t="s">
        <v>70</v>
      </c>
      <c r="N1099" t="s">
        <v>98</v>
      </c>
      <c r="O1099" t="s">
        <v>20</v>
      </c>
      <c r="P1099" t="s">
        <v>21</v>
      </c>
      <c r="Q1099" t="s">
        <v>22</v>
      </c>
      <c r="R1099" t="s">
        <v>23</v>
      </c>
      <c r="S1099" t="s">
        <v>23</v>
      </c>
      <c r="T1099" s="1"/>
    </row>
    <row r="1100" spans="1:20" x14ac:dyDescent="0.25">
      <c r="A1100" t="str">
        <f t="shared" si="51"/>
        <v>S1004550022200</v>
      </c>
      <c r="B1100" t="s">
        <v>15</v>
      </c>
      <c r="C1100" t="s">
        <v>652</v>
      </c>
      <c r="D1100" t="s">
        <v>181</v>
      </c>
      <c r="E1100" s="1">
        <v>-4350.46</v>
      </c>
      <c r="F1100" s="1">
        <v>0</v>
      </c>
      <c r="G1100" s="1">
        <v>0</v>
      </c>
      <c r="H1100" s="1"/>
      <c r="J1100" s="1">
        <f t="shared" si="52"/>
        <v>4350.46</v>
      </c>
      <c r="K1100" s="1">
        <f>IFERROR(VLOOKUP(A1100,'Ending FY2016'!$A:$E,5,FALSE),"0")+H1100</f>
        <v>4351.2399999999907</v>
      </c>
      <c r="L1100" s="1">
        <f t="shared" si="53"/>
        <v>4350.46</v>
      </c>
      <c r="M1100" t="s">
        <v>70</v>
      </c>
      <c r="N1100" t="s">
        <v>162</v>
      </c>
      <c r="O1100" t="s">
        <v>20</v>
      </c>
      <c r="P1100" t="s">
        <v>21</v>
      </c>
      <c r="Q1100" t="s">
        <v>22</v>
      </c>
      <c r="R1100" t="s">
        <v>23</v>
      </c>
      <c r="S1100" t="s">
        <v>24</v>
      </c>
      <c r="T1100" s="1"/>
    </row>
    <row r="1101" spans="1:20" x14ac:dyDescent="0.25">
      <c r="A1101" t="str">
        <f t="shared" si="51"/>
        <v>S1004550022400</v>
      </c>
      <c r="B1101" t="s">
        <v>15</v>
      </c>
      <c r="C1101" t="s">
        <v>652</v>
      </c>
      <c r="D1101" t="s">
        <v>307</v>
      </c>
      <c r="E1101" s="1">
        <v>2</v>
      </c>
      <c r="F1101" s="1">
        <v>0</v>
      </c>
      <c r="G1101" s="1">
        <v>0</v>
      </c>
      <c r="H1101" s="1"/>
      <c r="J1101" s="1">
        <f t="shared" si="52"/>
        <v>-2</v>
      </c>
      <c r="K1101" s="1">
        <f>IFERROR(VLOOKUP(A1101,'Ending FY2016'!$A:$E,5,FALSE),"0")+H1101</f>
        <v>1.1641532182693481E-10</v>
      </c>
      <c r="L1101" s="1">
        <f t="shared" si="53"/>
        <v>-2</v>
      </c>
      <c r="M1101" t="s">
        <v>70</v>
      </c>
      <c r="N1101" t="s">
        <v>163</v>
      </c>
      <c r="O1101" t="s">
        <v>20</v>
      </c>
      <c r="P1101" t="s">
        <v>21</v>
      </c>
      <c r="Q1101" t="s">
        <v>22</v>
      </c>
      <c r="R1101" t="s">
        <v>23</v>
      </c>
      <c r="S1101" t="s">
        <v>23</v>
      </c>
      <c r="T1101" s="1"/>
    </row>
    <row r="1102" spans="1:20" x14ac:dyDescent="0.25">
      <c r="A1102" t="str">
        <f t="shared" si="51"/>
        <v>S1004550022500</v>
      </c>
      <c r="B1102" t="s">
        <v>15</v>
      </c>
      <c r="C1102" t="s">
        <v>652</v>
      </c>
      <c r="D1102" t="s">
        <v>168</v>
      </c>
      <c r="E1102" s="1">
        <v>0</v>
      </c>
      <c r="F1102" s="1">
        <v>0</v>
      </c>
      <c r="G1102" s="1">
        <v>0</v>
      </c>
      <c r="H1102" s="1"/>
      <c r="J1102" s="1">
        <f t="shared" si="52"/>
        <v>0</v>
      </c>
      <c r="K1102" s="1">
        <f>IFERROR(VLOOKUP(A1102,'Ending FY2016'!$A:$E,5,FALSE),"0")+H1102</f>
        <v>0</v>
      </c>
      <c r="L1102" s="1">
        <f t="shared" si="53"/>
        <v>0</v>
      </c>
      <c r="M1102" t="s">
        <v>70</v>
      </c>
      <c r="N1102" t="s">
        <v>597</v>
      </c>
      <c r="O1102" t="s">
        <v>20</v>
      </c>
      <c r="P1102" t="s">
        <v>21</v>
      </c>
      <c r="Q1102" t="s">
        <v>22</v>
      </c>
      <c r="R1102" t="s">
        <v>79</v>
      </c>
      <c r="S1102" t="s">
        <v>23</v>
      </c>
      <c r="T1102" s="1"/>
    </row>
    <row r="1103" spans="1:20" x14ac:dyDescent="0.25">
      <c r="A1103" t="str">
        <f t="shared" si="51"/>
        <v>S1004550022600</v>
      </c>
      <c r="B1103" t="s">
        <v>15</v>
      </c>
      <c r="C1103" t="s">
        <v>652</v>
      </c>
      <c r="D1103" t="s">
        <v>169</v>
      </c>
      <c r="E1103" s="1">
        <v>0</v>
      </c>
      <c r="F1103" s="1">
        <v>0</v>
      </c>
      <c r="G1103" s="1">
        <v>0</v>
      </c>
      <c r="H1103" s="1"/>
      <c r="J1103" s="1">
        <f t="shared" si="52"/>
        <v>0</v>
      </c>
      <c r="K1103" s="1">
        <f>IFERROR(VLOOKUP(A1103,'Ending FY2016'!$A:$E,5,FALSE),"0")+H1103</f>
        <v>0</v>
      </c>
      <c r="L1103" s="1">
        <f t="shared" si="53"/>
        <v>0</v>
      </c>
      <c r="M1103" t="s">
        <v>70</v>
      </c>
      <c r="N1103" t="s">
        <v>784</v>
      </c>
      <c r="O1103" t="s">
        <v>20</v>
      </c>
      <c r="P1103" t="s">
        <v>21</v>
      </c>
      <c r="Q1103" t="s">
        <v>22</v>
      </c>
      <c r="R1103" t="s">
        <v>79</v>
      </c>
      <c r="S1103" t="s">
        <v>23</v>
      </c>
      <c r="T1103" s="1"/>
    </row>
    <row r="1104" spans="1:20" x14ac:dyDescent="0.25">
      <c r="A1104" t="str">
        <f t="shared" si="51"/>
        <v>S1004550022700</v>
      </c>
      <c r="B1104" t="s">
        <v>15</v>
      </c>
      <c r="C1104" t="s">
        <v>652</v>
      </c>
      <c r="D1104" t="s">
        <v>475</v>
      </c>
      <c r="E1104" s="1">
        <v>0</v>
      </c>
      <c r="F1104" s="1">
        <v>0</v>
      </c>
      <c r="G1104" s="1">
        <v>0</v>
      </c>
      <c r="H1104" s="1"/>
      <c r="J1104" s="1">
        <f t="shared" si="52"/>
        <v>0</v>
      </c>
      <c r="K1104" s="1">
        <f>IFERROR(VLOOKUP(A1104,'Ending FY2016'!$A:$E,5,FALSE),"0")+H1104</f>
        <v>0</v>
      </c>
      <c r="L1104" s="1">
        <f t="shared" si="53"/>
        <v>0</v>
      </c>
      <c r="M1104" t="s">
        <v>70</v>
      </c>
      <c r="N1104" t="s">
        <v>184</v>
      </c>
      <c r="O1104" t="s">
        <v>20</v>
      </c>
      <c r="P1104" t="s">
        <v>21</v>
      </c>
      <c r="Q1104" t="s">
        <v>22</v>
      </c>
      <c r="R1104" t="s">
        <v>79</v>
      </c>
      <c r="S1104" t="s">
        <v>23</v>
      </c>
      <c r="T1104" s="1"/>
    </row>
    <row r="1105" spans="1:20" x14ac:dyDescent="0.25">
      <c r="A1105" t="str">
        <f t="shared" si="51"/>
        <v>S1004550022800</v>
      </c>
      <c r="B1105" t="s">
        <v>15</v>
      </c>
      <c r="C1105" t="s">
        <v>652</v>
      </c>
      <c r="D1105" t="s">
        <v>205</v>
      </c>
      <c r="E1105" s="1">
        <v>-1413524.68</v>
      </c>
      <c r="F1105" s="1">
        <v>0</v>
      </c>
      <c r="G1105" s="1">
        <v>0</v>
      </c>
      <c r="H1105" s="1"/>
      <c r="J1105" s="1">
        <f t="shared" si="52"/>
        <v>1413524.68</v>
      </c>
      <c r="K1105" s="1">
        <f>IFERROR(VLOOKUP(A1105,'Ending FY2016'!$A:$E,5,FALSE),"0")+H1105</f>
        <v>1413531.85</v>
      </c>
      <c r="L1105" s="1">
        <f t="shared" si="53"/>
        <v>1413524.68</v>
      </c>
      <c r="M1105" t="s">
        <v>70</v>
      </c>
      <c r="N1105" t="s">
        <v>48</v>
      </c>
      <c r="O1105" t="s">
        <v>20</v>
      </c>
      <c r="P1105" t="s">
        <v>21</v>
      </c>
      <c r="Q1105" t="s">
        <v>22</v>
      </c>
      <c r="R1105" t="s">
        <v>23</v>
      </c>
      <c r="S1105" t="s">
        <v>24</v>
      </c>
      <c r="T1105" s="1"/>
    </row>
    <row r="1106" spans="1:20" x14ac:dyDescent="0.25">
      <c r="A1106" t="str">
        <f t="shared" si="51"/>
        <v>S1004550022900</v>
      </c>
      <c r="B1106" t="s">
        <v>15</v>
      </c>
      <c r="C1106" t="s">
        <v>652</v>
      </c>
      <c r="D1106" t="s">
        <v>309</v>
      </c>
      <c r="E1106" s="1">
        <v>-31724.49</v>
      </c>
      <c r="F1106" s="1">
        <v>0</v>
      </c>
      <c r="G1106" s="1">
        <v>0</v>
      </c>
      <c r="H1106" s="1"/>
      <c r="J1106" s="1">
        <f t="shared" si="52"/>
        <v>31724.49</v>
      </c>
      <c r="K1106" s="1">
        <f>IFERROR(VLOOKUP(A1106,'Ending FY2016'!$A:$E,5,FALSE),"0")+H1106</f>
        <v>31727.490000002086</v>
      </c>
      <c r="L1106" s="1">
        <f t="shared" si="53"/>
        <v>31724.49</v>
      </c>
      <c r="M1106" t="s">
        <v>70</v>
      </c>
      <c r="N1106" t="s">
        <v>173</v>
      </c>
      <c r="O1106" t="s">
        <v>20</v>
      </c>
      <c r="P1106" t="s">
        <v>21</v>
      </c>
      <c r="Q1106" t="s">
        <v>22</v>
      </c>
      <c r="R1106" t="s">
        <v>23</v>
      </c>
      <c r="S1106" t="s">
        <v>23</v>
      </c>
      <c r="T1106" s="1"/>
    </row>
    <row r="1107" spans="1:20" x14ac:dyDescent="0.25">
      <c r="A1107" t="str">
        <f t="shared" si="51"/>
        <v>S1004550023100</v>
      </c>
      <c r="B1107" t="s">
        <v>15</v>
      </c>
      <c r="C1107" t="s">
        <v>652</v>
      </c>
      <c r="D1107" t="s">
        <v>149</v>
      </c>
      <c r="E1107" s="1">
        <v>-2005250.48</v>
      </c>
      <c r="F1107" s="1">
        <v>0</v>
      </c>
      <c r="G1107" s="1">
        <v>0</v>
      </c>
      <c r="H1107" s="1"/>
      <c r="J1107" s="1">
        <f t="shared" si="52"/>
        <v>2005250.48</v>
      </c>
      <c r="K1107" s="1">
        <f>IFERROR(VLOOKUP(A1107,'Ending FY2016'!$A:$E,5,FALSE),"0")+H1107</f>
        <v>1929934.6</v>
      </c>
      <c r="L1107" s="1">
        <f t="shared" si="53"/>
        <v>1929934.6</v>
      </c>
      <c r="M1107" t="s">
        <v>70</v>
      </c>
      <c r="N1107" t="s">
        <v>30</v>
      </c>
      <c r="O1107" t="s">
        <v>20</v>
      </c>
      <c r="P1107" t="s">
        <v>21</v>
      </c>
      <c r="Q1107" t="s">
        <v>22</v>
      </c>
      <c r="R1107" t="s">
        <v>79</v>
      </c>
      <c r="S1107" t="s">
        <v>23</v>
      </c>
      <c r="T1107" s="1"/>
    </row>
    <row r="1108" spans="1:20" x14ac:dyDescent="0.25">
      <c r="A1108" t="str">
        <f t="shared" si="51"/>
        <v>S1004550023200</v>
      </c>
      <c r="B1108" t="s">
        <v>15</v>
      </c>
      <c r="C1108" t="s">
        <v>652</v>
      </c>
      <c r="D1108" t="s">
        <v>69</v>
      </c>
      <c r="E1108" s="1">
        <v>-261503.71</v>
      </c>
      <c r="F1108" s="1">
        <v>-10693.82</v>
      </c>
      <c r="G1108" s="1">
        <v>0</v>
      </c>
      <c r="H1108" s="1"/>
      <c r="J1108" s="1">
        <f t="shared" si="52"/>
        <v>272197.52999999997</v>
      </c>
      <c r="K1108" s="1">
        <f>IFERROR(VLOOKUP(A1108,'Ending FY2016'!$A:$E,5,FALSE),"0")+H1108</f>
        <v>198262.11999999965</v>
      </c>
      <c r="L1108" s="1">
        <f t="shared" si="53"/>
        <v>198262.11999999965</v>
      </c>
      <c r="M1108" t="s">
        <v>70</v>
      </c>
      <c r="N1108" t="s">
        <v>40</v>
      </c>
      <c r="O1108" t="s">
        <v>20</v>
      </c>
      <c r="P1108" t="s">
        <v>21</v>
      </c>
      <c r="Q1108" t="s">
        <v>22</v>
      </c>
      <c r="R1108" t="s">
        <v>23</v>
      </c>
      <c r="S1108" t="s">
        <v>23</v>
      </c>
      <c r="T1108" s="1"/>
    </row>
    <row r="1109" spans="1:20" x14ac:dyDescent="0.25">
      <c r="A1109" t="str">
        <f t="shared" si="51"/>
        <v>S1004550023300</v>
      </c>
      <c r="B1109" t="s">
        <v>15</v>
      </c>
      <c r="C1109" t="s">
        <v>652</v>
      </c>
      <c r="D1109" t="s">
        <v>627</v>
      </c>
      <c r="E1109" s="1">
        <v>113588</v>
      </c>
      <c r="F1109" s="1">
        <v>0</v>
      </c>
      <c r="G1109" s="1">
        <v>23.22</v>
      </c>
      <c r="H1109" s="1"/>
      <c r="J1109" s="1">
        <f t="shared" si="52"/>
        <v>-113564.78</v>
      </c>
      <c r="K1109" s="1">
        <f>IFERROR(VLOOKUP(A1109,'Ending FY2016'!$A:$E,5,FALSE),"0")+H1109</f>
        <v>-359073.70999999996</v>
      </c>
      <c r="L1109" s="1">
        <f t="shared" si="53"/>
        <v>-359073.70999999996</v>
      </c>
      <c r="M1109" t="s">
        <v>70</v>
      </c>
      <c r="N1109" t="s">
        <v>85</v>
      </c>
      <c r="O1109" t="s">
        <v>20</v>
      </c>
      <c r="P1109" t="s">
        <v>41</v>
      </c>
      <c r="Q1109" t="s">
        <v>22</v>
      </c>
      <c r="R1109" t="s">
        <v>23</v>
      </c>
      <c r="S1109" t="s">
        <v>23</v>
      </c>
      <c r="T1109" s="1"/>
    </row>
    <row r="1110" spans="1:20" x14ac:dyDescent="0.25">
      <c r="A1110" t="str">
        <f t="shared" si="51"/>
        <v>S1004550023400</v>
      </c>
      <c r="B1110" t="s">
        <v>15</v>
      </c>
      <c r="C1110" t="s">
        <v>652</v>
      </c>
      <c r="D1110" t="s">
        <v>71</v>
      </c>
      <c r="E1110" s="1">
        <v>-1104037.3500000001</v>
      </c>
      <c r="F1110" s="1">
        <v>0</v>
      </c>
      <c r="G1110" s="1">
        <v>0</v>
      </c>
      <c r="H1110" s="1"/>
      <c r="J1110" s="1">
        <f t="shared" si="52"/>
        <v>1104037.3500000001</v>
      </c>
      <c r="K1110" s="1">
        <f>IFERROR(VLOOKUP(A1110,'Ending FY2016'!$A:$E,5,FALSE),"0")+H1110</f>
        <v>1104029.3500000006</v>
      </c>
      <c r="L1110" s="1">
        <f t="shared" si="53"/>
        <v>1104037.3500000001</v>
      </c>
      <c r="M1110" t="s">
        <v>70</v>
      </c>
      <c r="N1110" t="s">
        <v>239</v>
      </c>
      <c r="O1110" t="s">
        <v>20</v>
      </c>
      <c r="P1110" t="s">
        <v>41</v>
      </c>
      <c r="Q1110" t="s">
        <v>22</v>
      </c>
      <c r="R1110" t="s">
        <v>23</v>
      </c>
      <c r="S1110" t="s">
        <v>24</v>
      </c>
      <c r="T1110" s="1"/>
    </row>
    <row r="1111" spans="1:20" x14ac:dyDescent="0.25">
      <c r="A1111" t="str">
        <f t="shared" si="51"/>
        <v>S1004550023500</v>
      </c>
      <c r="B1111" t="s">
        <v>15</v>
      </c>
      <c r="C1111" t="s">
        <v>652</v>
      </c>
      <c r="D1111" t="s">
        <v>172</v>
      </c>
      <c r="E1111" s="1">
        <v>-39.020000000000003</v>
      </c>
      <c r="F1111" s="1">
        <v>0</v>
      </c>
      <c r="G1111" s="1">
        <v>0</v>
      </c>
      <c r="H1111" s="1"/>
      <c r="J1111" s="1">
        <f t="shared" si="52"/>
        <v>39.020000000000003</v>
      </c>
      <c r="K1111" s="1">
        <f>IFERROR(VLOOKUP(A1111,'Ending FY2016'!$A:$E,5,FALSE),"0")+H1111</f>
        <v>42.100000000093132</v>
      </c>
      <c r="L1111" s="1">
        <f t="shared" si="53"/>
        <v>39.020000000000003</v>
      </c>
      <c r="M1111" t="s">
        <v>70</v>
      </c>
      <c r="N1111" t="s">
        <v>174</v>
      </c>
      <c r="O1111" t="s">
        <v>20</v>
      </c>
      <c r="P1111" t="s">
        <v>21</v>
      </c>
      <c r="Q1111" t="s">
        <v>22</v>
      </c>
      <c r="R1111" t="s">
        <v>23</v>
      </c>
      <c r="S1111" t="s">
        <v>23</v>
      </c>
      <c r="T1111" s="1"/>
    </row>
    <row r="1112" spans="1:20" x14ac:dyDescent="0.25">
      <c r="A1112" t="str">
        <f t="shared" si="51"/>
        <v>S1004550023600</v>
      </c>
      <c r="B1112" t="s">
        <v>15</v>
      </c>
      <c r="C1112" t="s">
        <v>652</v>
      </c>
      <c r="D1112" t="s">
        <v>72</v>
      </c>
      <c r="E1112" s="1">
        <v>-3419402.69</v>
      </c>
      <c r="F1112" s="1">
        <v>0</v>
      </c>
      <c r="G1112" s="1">
        <v>24.6</v>
      </c>
      <c r="H1112" s="1"/>
      <c r="J1112" s="1">
        <f t="shared" si="52"/>
        <v>3419427.29</v>
      </c>
      <c r="K1112" s="1">
        <f>IFERROR(VLOOKUP(A1112,'Ending FY2016'!$A:$E,5,FALSE),"0")+H1112</f>
        <v>3419437.7600000012</v>
      </c>
      <c r="L1112" s="1">
        <f t="shared" si="53"/>
        <v>3419437.7600000012</v>
      </c>
      <c r="M1112" t="s">
        <v>70</v>
      </c>
      <c r="N1112" t="s">
        <v>32</v>
      </c>
      <c r="O1112" t="s">
        <v>20</v>
      </c>
      <c r="P1112" t="s">
        <v>41</v>
      </c>
      <c r="Q1112" t="s">
        <v>22</v>
      </c>
      <c r="R1112" t="s">
        <v>23</v>
      </c>
      <c r="S1112" t="s">
        <v>24</v>
      </c>
      <c r="T1112" s="1"/>
    </row>
    <row r="1113" spans="1:20" x14ac:dyDescent="0.25">
      <c r="A1113" t="str">
        <f t="shared" si="51"/>
        <v>S1004550023700</v>
      </c>
      <c r="B1113" t="s">
        <v>15</v>
      </c>
      <c r="C1113" t="s">
        <v>652</v>
      </c>
      <c r="D1113" t="s">
        <v>73</v>
      </c>
      <c r="E1113" s="1">
        <v>-126000.34</v>
      </c>
      <c r="F1113" s="1">
        <v>0</v>
      </c>
      <c r="G1113" s="1">
        <v>0</v>
      </c>
      <c r="H1113" s="1"/>
      <c r="J1113" s="1">
        <f t="shared" si="52"/>
        <v>126000.34</v>
      </c>
      <c r="K1113" s="1">
        <f>IFERROR(VLOOKUP(A1113,'Ending FY2016'!$A:$E,5,FALSE),"0")+H1113</f>
        <v>127419.98999999993</v>
      </c>
      <c r="L1113" s="1">
        <f t="shared" si="53"/>
        <v>127419.98999999993</v>
      </c>
      <c r="M1113" t="s">
        <v>70</v>
      </c>
      <c r="N1113" t="s">
        <v>19</v>
      </c>
      <c r="O1113" t="s">
        <v>20</v>
      </c>
      <c r="P1113" t="s">
        <v>21</v>
      </c>
      <c r="Q1113" t="s">
        <v>22</v>
      </c>
      <c r="R1113" t="s">
        <v>23</v>
      </c>
      <c r="S1113" t="s">
        <v>23</v>
      </c>
      <c r="T1113" s="1"/>
    </row>
    <row r="1114" spans="1:20" x14ac:dyDescent="0.25">
      <c r="A1114" t="str">
        <f t="shared" si="51"/>
        <v>S1004550023800</v>
      </c>
      <c r="B1114" t="s">
        <v>15</v>
      </c>
      <c r="C1114" t="s">
        <v>652</v>
      </c>
      <c r="D1114" t="s">
        <v>316</v>
      </c>
      <c r="E1114" s="1">
        <v>0</v>
      </c>
      <c r="F1114" s="1">
        <v>0</v>
      </c>
      <c r="G1114" s="1">
        <v>0</v>
      </c>
      <c r="H1114" s="1"/>
      <c r="J1114" s="1">
        <f t="shared" si="52"/>
        <v>0</v>
      </c>
      <c r="K1114" s="1">
        <f>IFERROR(VLOOKUP(A1114,'Ending FY2016'!$A:$E,5,FALSE),"0")+H1114</f>
        <v>0</v>
      </c>
      <c r="L1114" s="1">
        <f t="shared" si="53"/>
        <v>0</v>
      </c>
      <c r="M1114" t="s">
        <v>70</v>
      </c>
      <c r="N1114" t="s">
        <v>362</v>
      </c>
      <c r="O1114" t="s">
        <v>20</v>
      </c>
      <c r="P1114" t="s">
        <v>21</v>
      </c>
      <c r="Q1114" t="s">
        <v>22</v>
      </c>
      <c r="R1114" t="s">
        <v>23</v>
      </c>
      <c r="S1114" t="s">
        <v>23</v>
      </c>
      <c r="T1114" s="1"/>
    </row>
    <row r="1115" spans="1:20" x14ac:dyDescent="0.25">
      <c r="A1115" t="str">
        <f t="shared" si="51"/>
        <v>S1004550023900</v>
      </c>
      <c r="B1115" t="s">
        <v>15</v>
      </c>
      <c r="C1115" t="s">
        <v>652</v>
      </c>
      <c r="D1115" t="s">
        <v>318</v>
      </c>
      <c r="E1115" s="1">
        <v>-720179</v>
      </c>
      <c r="F1115" s="1">
        <v>0</v>
      </c>
      <c r="G1115" s="1">
        <v>0</v>
      </c>
      <c r="H1115" s="1"/>
      <c r="J1115" s="1">
        <f t="shared" si="52"/>
        <v>720179</v>
      </c>
      <c r="K1115" s="1">
        <f>IFERROR(VLOOKUP(A1115,'Ending FY2016'!$A:$E,5,FALSE),"0")+H1115</f>
        <v>0</v>
      </c>
      <c r="L1115" s="1">
        <f t="shared" si="53"/>
        <v>0</v>
      </c>
      <c r="M1115" t="s">
        <v>70</v>
      </c>
      <c r="N1115" t="s">
        <v>226</v>
      </c>
      <c r="O1115" t="s">
        <v>20</v>
      </c>
      <c r="P1115" t="s">
        <v>21</v>
      </c>
      <c r="Q1115" t="s">
        <v>22</v>
      </c>
      <c r="R1115" t="s">
        <v>23</v>
      </c>
      <c r="S1115" t="s">
        <v>23</v>
      </c>
      <c r="T1115" s="1"/>
    </row>
    <row r="1116" spans="1:20" x14ac:dyDescent="0.25">
      <c r="A1116" t="str">
        <f t="shared" si="51"/>
        <v>S1004550024100</v>
      </c>
      <c r="B1116" t="s">
        <v>15</v>
      </c>
      <c r="C1116" t="s">
        <v>652</v>
      </c>
      <c r="D1116" t="s">
        <v>74</v>
      </c>
      <c r="E1116" s="1">
        <v>-649235.98</v>
      </c>
      <c r="F1116" s="1">
        <v>876091.02</v>
      </c>
      <c r="G1116" s="1">
        <v>525118.02999999991</v>
      </c>
      <c r="H1116" s="1"/>
      <c r="J1116" s="1">
        <f t="shared" si="52"/>
        <v>298262.98999999987</v>
      </c>
      <c r="K1116" s="1">
        <f>IFERROR(VLOOKUP(A1116,'Ending FY2016'!$A:$E,5,FALSE),"0")+H1116</f>
        <v>306402.94000000006</v>
      </c>
      <c r="L1116" s="1">
        <f t="shared" si="53"/>
        <v>306402.94000000006</v>
      </c>
      <c r="M1116" t="s">
        <v>70</v>
      </c>
      <c r="N1116" t="s">
        <v>65</v>
      </c>
      <c r="O1116" t="s">
        <v>20</v>
      </c>
      <c r="P1116" t="s">
        <v>41</v>
      </c>
      <c r="Q1116" t="s">
        <v>22</v>
      </c>
      <c r="R1116" t="s">
        <v>23</v>
      </c>
      <c r="S1116" t="s">
        <v>66</v>
      </c>
      <c r="T1116" s="1"/>
    </row>
    <row r="1117" spans="1:20" x14ac:dyDescent="0.25">
      <c r="A1117" t="str">
        <f t="shared" si="51"/>
        <v>S1004550025100</v>
      </c>
      <c r="B1117" t="s">
        <v>15</v>
      </c>
      <c r="C1117" t="s">
        <v>652</v>
      </c>
      <c r="D1117" t="s">
        <v>768</v>
      </c>
      <c r="E1117" s="1">
        <v>-4922656.8099999996</v>
      </c>
      <c r="F1117" s="1">
        <v>1545380.29</v>
      </c>
      <c r="G1117" s="1">
        <v>0</v>
      </c>
      <c r="H1117" s="1"/>
      <c r="J1117" s="1">
        <f t="shared" si="52"/>
        <v>3377276.5199999996</v>
      </c>
      <c r="K1117" s="1">
        <f>IFERROR(VLOOKUP(A1117,'Ending FY2016'!$A:$E,5,FALSE),"0")+H1117</f>
        <v>3377276.8899999997</v>
      </c>
      <c r="L1117" s="1">
        <f t="shared" si="53"/>
        <v>3377276.5199999996</v>
      </c>
      <c r="M1117" t="s">
        <v>70</v>
      </c>
      <c r="N1117" t="s">
        <v>148</v>
      </c>
      <c r="O1117" t="s">
        <v>20</v>
      </c>
      <c r="P1117" t="s">
        <v>41</v>
      </c>
      <c r="Q1117" t="s">
        <v>22</v>
      </c>
      <c r="R1117" t="s">
        <v>79</v>
      </c>
      <c r="S1117" t="s">
        <v>66</v>
      </c>
      <c r="T1117" s="1"/>
    </row>
    <row r="1118" spans="1:20" x14ac:dyDescent="0.25">
      <c r="A1118" t="str">
        <f t="shared" si="51"/>
        <v>S1004550026300</v>
      </c>
      <c r="B1118" t="s">
        <v>15</v>
      </c>
      <c r="C1118" t="s">
        <v>652</v>
      </c>
      <c r="D1118" t="s">
        <v>769</v>
      </c>
      <c r="E1118" s="1">
        <v>0</v>
      </c>
      <c r="F1118" s="1">
        <v>0</v>
      </c>
      <c r="G1118" s="1">
        <v>0</v>
      </c>
      <c r="H1118" s="1"/>
      <c r="J1118" s="1">
        <f t="shared" si="52"/>
        <v>0</v>
      </c>
      <c r="K1118" s="1">
        <f>IFERROR(VLOOKUP(A1118,'Ending FY2016'!$A:$E,5,FALSE),"0")+H1118</f>
        <v>0</v>
      </c>
      <c r="L1118" s="1">
        <f t="shared" si="53"/>
        <v>0</v>
      </c>
      <c r="M1118" t="s">
        <v>70</v>
      </c>
      <c r="N1118" t="s">
        <v>636</v>
      </c>
      <c r="O1118" t="s">
        <v>20</v>
      </c>
      <c r="P1118" t="s">
        <v>21</v>
      </c>
      <c r="Q1118" t="s">
        <v>22</v>
      </c>
      <c r="R1118" t="s">
        <v>79</v>
      </c>
      <c r="S1118" t="s">
        <v>23</v>
      </c>
      <c r="T1118" s="1"/>
    </row>
    <row r="1119" spans="1:20" x14ac:dyDescent="0.25">
      <c r="A1119" t="str">
        <f t="shared" si="51"/>
        <v>S1004550026500</v>
      </c>
      <c r="B1119" t="s">
        <v>15</v>
      </c>
      <c r="C1119" t="s">
        <v>652</v>
      </c>
      <c r="D1119" t="s">
        <v>754</v>
      </c>
      <c r="E1119" s="1">
        <v>-1.71</v>
      </c>
      <c r="F1119" s="1">
        <v>0</v>
      </c>
      <c r="G1119" s="1">
        <v>0</v>
      </c>
      <c r="H1119" s="1"/>
      <c r="J1119" s="1">
        <f t="shared" si="52"/>
        <v>1.71</v>
      </c>
      <c r="K1119" s="1">
        <f>IFERROR(VLOOKUP(A1119,'Ending FY2016'!$A:$E,5,FALSE),"0")+H1119</f>
        <v>-0.25</v>
      </c>
      <c r="L1119" s="1">
        <f t="shared" si="53"/>
        <v>1.71</v>
      </c>
      <c r="M1119" t="s">
        <v>70</v>
      </c>
      <c r="N1119" t="s">
        <v>785</v>
      </c>
      <c r="O1119" t="s">
        <v>20</v>
      </c>
      <c r="P1119" t="s">
        <v>41</v>
      </c>
      <c r="Q1119" t="s">
        <v>22</v>
      </c>
      <c r="R1119" t="s">
        <v>23</v>
      </c>
      <c r="S1119" t="s">
        <v>24</v>
      </c>
      <c r="T1119" s="1"/>
    </row>
    <row r="1120" spans="1:20" x14ac:dyDescent="0.25">
      <c r="A1120" t="str">
        <f t="shared" si="51"/>
        <v>S1004550027200</v>
      </c>
      <c r="B1120" t="s">
        <v>15</v>
      </c>
      <c r="C1120" t="s">
        <v>652</v>
      </c>
      <c r="D1120" t="s">
        <v>486</v>
      </c>
      <c r="E1120" s="1">
        <v>-18500.759999999998</v>
      </c>
      <c r="F1120" s="1">
        <v>0</v>
      </c>
      <c r="G1120" s="1">
        <v>0</v>
      </c>
      <c r="H1120" s="1"/>
      <c r="J1120" s="1">
        <f t="shared" si="52"/>
        <v>18500.759999999998</v>
      </c>
      <c r="K1120" s="1">
        <f>IFERROR(VLOOKUP(A1120,'Ending FY2016'!$A:$E,5,FALSE),"0")+H1120</f>
        <v>18501.14</v>
      </c>
      <c r="L1120" s="1">
        <f t="shared" si="53"/>
        <v>18500.759999999998</v>
      </c>
      <c r="M1120" t="s">
        <v>70</v>
      </c>
      <c r="N1120" t="s">
        <v>26</v>
      </c>
      <c r="O1120" t="s">
        <v>20</v>
      </c>
      <c r="P1120" t="s">
        <v>41</v>
      </c>
      <c r="Q1120" t="s">
        <v>22</v>
      </c>
      <c r="R1120" t="s">
        <v>23</v>
      </c>
      <c r="S1120" t="s">
        <v>24</v>
      </c>
      <c r="T1120" s="1"/>
    </row>
    <row r="1121" spans="1:20" x14ac:dyDescent="0.25">
      <c r="A1121" t="str">
        <f t="shared" si="51"/>
        <v>S1004550027300</v>
      </c>
      <c r="B1121" t="s">
        <v>15</v>
      </c>
      <c r="C1121" t="s">
        <v>652</v>
      </c>
      <c r="D1121" t="s">
        <v>487</v>
      </c>
      <c r="E1121" s="1">
        <v>-32249.98</v>
      </c>
      <c r="F1121" s="1">
        <v>0</v>
      </c>
      <c r="G1121" s="1">
        <v>0</v>
      </c>
      <c r="H1121" s="1"/>
      <c r="J1121" s="1">
        <f t="shared" si="52"/>
        <v>32249.98</v>
      </c>
      <c r="K1121" s="1">
        <f>IFERROR(VLOOKUP(A1121,'Ending FY2016'!$A:$E,5,FALSE),"0")+H1121</f>
        <v>32249.98</v>
      </c>
      <c r="L1121" s="1">
        <f t="shared" si="53"/>
        <v>32249.98</v>
      </c>
      <c r="M1121" t="s">
        <v>70</v>
      </c>
      <c r="N1121" t="s">
        <v>56</v>
      </c>
      <c r="O1121" t="s">
        <v>20</v>
      </c>
      <c r="P1121" t="s">
        <v>21</v>
      </c>
      <c r="Q1121" t="s">
        <v>22</v>
      </c>
      <c r="R1121" t="s">
        <v>23</v>
      </c>
      <c r="S1121" t="s">
        <v>24</v>
      </c>
      <c r="T1121" s="1"/>
    </row>
    <row r="1122" spans="1:20" x14ac:dyDescent="0.25">
      <c r="A1122" t="str">
        <f t="shared" si="51"/>
        <v>S1004550027400</v>
      </c>
      <c r="B1122" t="s">
        <v>15</v>
      </c>
      <c r="C1122" t="s">
        <v>652</v>
      </c>
      <c r="D1122" t="s">
        <v>489</v>
      </c>
      <c r="E1122" s="1">
        <v>-28400</v>
      </c>
      <c r="F1122" s="1">
        <v>0</v>
      </c>
      <c r="G1122" s="1">
        <v>0</v>
      </c>
      <c r="H1122" s="1"/>
      <c r="J1122" s="1">
        <f t="shared" si="52"/>
        <v>28400</v>
      </c>
      <c r="K1122" s="1">
        <f>IFERROR(VLOOKUP(A1122,'Ending FY2016'!$A:$E,5,FALSE),"0")+H1122</f>
        <v>28400</v>
      </c>
      <c r="L1122" s="1">
        <f t="shared" si="53"/>
        <v>28400</v>
      </c>
      <c r="M1122" t="s">
        <v>70</v>
      </c>
      <c r="N1122" t="s">
        <v>171</v>
      </c>
      <c r="O1122" t="s">
        <v>20</v>
      </c>
      <c r="P1122" t="s">
        <v>21</v>
      </c>
      <c r="Q1122" t="s">
        <v>22</v>
      </c>
      <c r="R1122" t="s">
        <v>23</v>
      </c>
      <c r="S1122" t="s">
        <v>23</v>
      </c>
      <c r="T1122" s="1"/>
    </row>
    <row r="1123" spans="1:20" x14ac:dyDescent="0.25">
      <c r="A1123" t="str">
        <f t="shared" si="51"/>
        <v>S1004550027500</v>
      </c>
      <c r="B1123" t="s">
        <v>15</v>
      </c>
      <c r="C1123" t="s">
        <v>652</v>
      </c>
      <c r="D1123" t="s">
        <v>491</v>
      </c>
      <c r="E1123" s="1">
        <v>0</v>
      </c>
      <c r="F1123" s="1">
        <v>0</v>
      </c>
      <c r="G1123" s="1">
        <v>0</v>
      </c>
      <c r="H1123" s="1"/>
      <c r="J1123" s="1">
        <f t="shared" si="52"/>
        <v>0</v>
      </c>
      <c r="K1123" s="1">
        <f>IFERROR(VLOOKUP(A1123,'Ending FY2016'!$A:$E,5,FALSE),"0")+H1123</f>
        <v>0</v>
      </c>
      <c r="L1123" s="1">
        <f t="shared" si="53"/>
        <v>0</v>
      </c>
      <c r="M1123" t="s">
        <v>70</v>
      </c>
      <c r="N1123" t="s">
        <v>178</v>
      </c>
      <c r="O1123" t="s">
        <v>20</v>
      </c>
      <c r="P1123" t="s">
        <v>21</v>
      </c>
      <c r="Q1123" t="s">
        <v>22</v>
      </c>
      <c r="R1123" t="s">
        <v>79</v>
      </c>
      <c r="S1123" t="s">
        <v>23</v>
      </c>
      <c r="T1123" s="1"/>
    </row>
    <row r="1124" spans="1:20" x14ac:dyDescent="0.25">
      <c r="A1124" t="str">
        <f t="shared" si="51"/>
        <v>S1004550027700</v>
      </c>
      <c r="B1124" t="s">
        <v>15</v>
      </c>
      <c r="C1124" t="s">
        <v>652</v>
      </c>
      <c r="D1124" t="s">
        <v>493</v>
      </c>
      <c r="E1124" s="1">
        <v>-606648.84</v>
      </c>
      <c r="F1124" s="1">
        <v>0</v>
      </c>
      <c r="G1124" s="1">
        <v>0</v>
      </c>
      <c r="H1124" s="1"/>
      <c r="J1124" s="1">
        <f t="shared" si="52"/>
        <v>606648.84</v>
      </c>
      <c r="K1124" s="1">
        <f>IFERROR(VLOOKUP(A1124,'Ending FY2016'!$A:$E,5,FALSE),"0")+H1124</f>
        <v>606649.06000000006</v>
      </c>
      <c r="L1124" s="1">
        <f t="shared" si="53"/>
        <v>606648.84</v>
      </c>
      <c r="M1124" t="s">
        <v>70</v>
      </c>
      <c r="N1124" t="s">
        <v>786</v>
      </c>
      <c r="O1124" t="s">
        <v>20</v>
      </c>
      <c r="P1124" t="s">
        <v>21</v>
      </c>
      <c r="Q1124" t="s">
        <v>22</v>
      </c>
      <c r="R1124" t="s">
        <v>23</v>
      </c>
      <c r="S1124" t="s">
        <v>23</v>
      </c>
      <c r="T1124" s="1"/>
    </row>
    <row r="1125" spans="1:20" x14ac:dyDescent="0.25">
      <c r="A1125" t="str">
        <f t="shared" si="51"/>
        <v>S1004550027800</v>
      </c>
      <c r="B1125" t="s">
        <v>15</v>
      </c>
      <c r="C1125" t="s">
        <v>652</v>
      </c>
      <c r="D1125" t="s">
        <v>787</v>
      </c>
      <c r="E1125" s="1">
        <v>-152918.57999999999</v>
      </c>
      <c r="F1125" s="1">
        <v>0</v>
      </c>
      <c r="G1125" s="1">
        <v>0</v>
      </c>
      <c r="H1125" s="1"/>
      <c r="J1125" s="1">
        <f t="shared" si="52"/>
        <v>152918.57999999999</v>
      </c>
      <c r="K1125" s="1">
        <f>IFERROR(VLOOKUP(A1125,'Ending FY2016'!$A:$E,5,FALSE),"0")+H1125</f>
        <v>152918.80999999994</v>
      </c>
      <c r="L1125" s="1">
        <f t="shared" si="53"/>
        <v>152918.57999999999</v>
      </c>
      <c r="M1125" t="s">
        <v>70</v>
      </c>
      <c r="N1125" t="s">
        <v>788</v>
      </c>
      <c r="O1125" t="s">
        <v>20</v>
      </c>
      <c r="P1125" t="s">
        <v>21</v>
      </c>
      <c r="Q1125" t="s">
        <v>22</v>
      </c>
      <c r="R1125" t="s">
        <v>21</v>
      </c>
      <c r="S1125" t="s">
        <v>23</v>
      </c>
      <c r="T1125" s="1"/>
    </row>
    <row r="1126" spans="1:20" x14ac:dyDescent="0.25">
      <c r="A1126" t="str">
        <f t="shared" si="51"/>
        <v>S1004550027900</v>
      </c>
      <c r="B1126" t="s">
        <v>15</v>
      </c>
      <c r="C1126" t="s">
        <v>652</v>
      </c>
      <c r="D1126" t="s">
        <v>326</v>
      </c>
      <c r="E1126" s="1">
        <v>-902960.69</v>
      </c>
      <c r="F1126" s="1">
        <v>0</v>
      </c>
      <c r="G1126" s="1">
        <v>0</v>
      </c>
      <c r="H1126" s="1"/>
      <c r="J1126" s="1">
        <f t="shared" si="52"/>
        <v>902960.69</v>
      </c>
      <c r="K1126" s="1">
        <f>IFERROR(VLOOKUP(A1126,'Ending FY2016'!$A:$E,5,FALSE),"0")+H1126</f>
        <v>902961.21000000008</v>
      </c>
      <c r="L1126" s="1">
        <f t="shared" si="53"/>
        <v>902960.69</v>
      </c>
      <c r="M1126" t="s">
        <v>70</v>
      </c>
      <c r="N1126" t="s">
        <v>708</v>
      </c>
      <c r="O1126" t="s">
        <v>20</v>
      </c>
      <c r="P1126" t="s">
        <v>21</v>
      </c>
      <c r="Q1126" t="s">
        <v>22</v>
      </c>
      <c r="R1126" t="s">
        <v>79</v>
      </c>
      <c r="S1126" t="s">
        <v>23</v>
      </c>
      <c r="T1126" s="1"/>
    </row>
    <row r="1127" spans="1:20" x14ac:dyDescent="0.25">
      <c r="A1127" t="str">
        <f t="shared" si="51"/>
        <v>S1004550028000</v>
      </c>
      <c r="B1127" t="s">
        <v>15</v>
      </c>
      <c r="C1127" t="s">
        <v>652</v>
      </c>
      <c r="D1127" t="s">
        <v>327</v>
      </c>
      <c r="E1127" s="1">
        <v>0.13</v>
      </c>
      <c r="F1127" s="1">
        <v>0</v>
      </c>
      <c r="G1127" s="1">
        <v>0</v>
      </c>
      <c r="H1127" s="1"/>
      <c r="J1127" s="1">
        <f t="shared" si="52"/>
        <v>-0.13</v>
      </c>
      <c r="K1127" s="1">
        <f>IFERROR(VLOOKUP(A1127,'Ending FY2016'!$A:$E,5,FALSE),"0")+H1127</f>
        <v>0</v>
      </c>
      <c r="L1127" s="1">
        <f t="shared" si="53"/>
        <v>-0.13</v>
      </c>
      <c r="M1127" t="s">
        <v>70</v>
      </c>
      <c r="N1127" t="s">
        <v>593</v>
      </c>
      <c r="O1127" t="s">
        <v>20</v>
      </c>
      <c r="P1127" t="s">
        <v>21</v>
      </c>
      <c r="Q1127" t="s">
        <v>22</v>
      </c>
      <c r="R1127" t="s">
        <v>23</v>
      </c>
      <c r="S1127" t="s">
        <v>23</v>
      </c>
      <c r="T1127" s="1"/>
    </row>
    <row r="1128" spans="1:20" x14ac:dyDescent="0.25">
      <c r="A1128" t="str">
        <f t="shared" si="51"/>
        <v>S1004550028100</v>
      </c>
      <c r="B1128" t="s">
        <v>15</v>
      </c>
      <c r="C1128" t="s">
        <v>652</v>
      </c>
      <c r="D1128" t="s">
        <v>789</v>
      </c>
      <c r="E1128" s="1">
        <v>1778816.21</v>
      </c>
      <c r="F1128" s="1">
        <v>0</v>
      </c>
      <c r="G1128" s="1">
        <v>0</v>
      </c>
      <c r="H1128" s="1"/>
      <c r="J1128" s="1">
        <f t="shared" si="52"/>
        <v>-1778816.21</v>
      </c>
      <c r="K1128" s="1">
        <f>IFERROR(VLOOKUP(A1128,'Ending FY2016'!$A:$E,5,FALSE),"0")+H1128</f>
        <v>-1778816.33</v>
      </c>
      <c r="L1128" s="1">
        <f t="shared" si="53"/>
        <v>-1778816.21</v>
      </c>
      <c r="M1128" t="s">
        <v>70</v>
      </c>
      <c r="N1128" t="s">
        <v>364</v>
      </c>
      <c r="O1128" t="s">
        <v>20</v>
      </c>
      <c r="P1128" t="s">
        <v>41</v>
      </c>
      <c r="Q1128" t="s">
        <v>22</v>
      </c>
      <c r="R1128" t="s">
        <v>79</v>
      </c>
      <c r="S1128" t="s">
        <v>24</v>
      </c>
      <c r="T1128" s="1"/>
    </row>
    <row r="1129" spans="1:20" x14ac:dyDescent="0.25">
      <c r="A1129" t="str">
        <f t="shared" si="51"/>
        <v>S1004550028200</v>
      </c>
      <c r="B1129" t="s">
        <v>15</v>
      </c>
      <c r="C1129" t="s">
        <v>652</v>
      </c>
      <c r="D1129" t="s">
        <v>495</v>
      </c>
      <c r="E1129" s="1">
        <v>0</v>
      </c>
      <c r="F1129" s="1">
        <v>0</v>
      </c>
      <c r="G1129" s="1">
        <v>0</v>
      </c>
      <c r="H1129" s="1"/>
      <c r="J1129" s="1">
        <f t="shared" si="52"/>
        <v>0</v>
      </c>
      <c r="K1129" s="1">
        <f>IFERROR(VLOOKUP(A1129,'Ending FY2016'!$A:$E,5,FALSE),"0")+H1129</f>
        <v>0</v>
      </c>
      <c r="L1129" s="1">
        <f t="shared" si="53"/>
        <v>0</v>
      </c>
      <c r="M1129" t="s">
        <v>70</v>
      </c>
      <c r="N1129" t="s">
        <v>369</v>
      </c>
      <c r="O1129" t="s">
        <v>20</v>
      </c>
      <c r="P1129" t="s">
        <v>21</v>
      </c>
      <c r="Q1129" t="s">
        <v>22</v>
      </c>
      <c r="R1129" t="s">
        <v>23</v>
      </c>
      <c r="S1129" t="s">
        <v>23</v>
      </c>
      <c r="T1129" s="1"/>
    </row>
    <row r="1130" spans="1:20" x14ac:dyDescent="0.25">
      <c r="A1130" t="str">
        <f t="shared" si="51"/>
        <v>S1004550028400</v>
      </c>
      <c r="B1130" t="s">
        <v>15</v>
      </c>
      <c r="C1130" t="s">
        <v>652</v>
      </c>
      <c r="D1130" t="s">
        <v>496</v>
      </c>
      <c r="E1130" s="1">
        <v>-1000000</v>
      </c>
      <c r="F1130" s="1">
        <v>0</v>
      </c>
      <c r="G1130" s="1">
        <v>0</v>
      </c>
      <c r="H1130" s="1"/>
      <c r="J1130" s="1">
        <f t="shared" si="52"/>
        <v>1000000</v>
      </c>
      <c r="K1130" s="1">
        <f>IFERROR(VLOOKUP(A1130,'Ending FY2016'!$A:$E,5,FALSE),"0")+H1130</f>
        <v>1000000</v>
      </c>
      <c r="L1130" s="1">
        <f t="shared" si="53"/>
        <v>1000000</v>
      </c>
      <c r="M1130" t="s">
        <v>70</v>
      </c>
      <c r="N1130" t="s">
        <v>790</v>
      </c>
      <c r="O1130" t="s">
        <v>20</v>
      </c>
      <c r="P1130" t="s">
        <v>41</v>
      </c>
      <c r="Q1130" t="s">
        <v>22</v>
      </c>
      <c r="R1130" t="s">
        <v>23</v>
      </c>
      <c r="S1130" t="s">
        <v>24</v>
      </c>
      <c r="T1130" s="1"/>
    </row>
    <row r="1131" spans="1:20" x14ac:dyDescent="0.25">
      <c r="A1131" t="str">
        <f t="shared" si="51"/>
        <v>S1004550028500</v>
      </c>
      <c r="B1131" t="s">
        <v>15</v>
      </c>
      <c r="C1131" t="s">
        <v>652</v>
      </c>
      <c r="D1131" t="s">
        <v>214</v>
      </c>
      <c r="E1131" s="1">
        <v>0</v>
      </c>
      <c r="F1131" s="1">
        <v>0</v>
      </c>
      <c r="G1131" s="1">
        <v>0</v>
      </c>
      <c r="H1131" s="1"/>
      <c r="J1131" s="1">
        <f t="shared" si="52"/>
        <v>0</v>
      </c>
      <c r="K1131" s="1">
        <f>IFERROR(VLOOKUP(A1131,'Ending FY2016'!$A:$E,5,FALSE),"0")+H1131</f>
        <v>0</v>
      </c>
      <c r="L1131" s="1">
        <f t="shared" si="53"/>
        <v>0</v>
      </c>
      <c r="M1131" t="s">
        <v>70</v>
      </c>
      <c r="N1131" t="s">
        <v>367</v>
      </c>
      <c r="O1131" t="s">
        <v>20</v>
      </c>
      <c r="P1131" t="s">
        <v>41</v>
      </c>
      <c r="Q1131" t="s">
        <v>22</v>
      </c>
      <c r="R1131" t="s">
        <v>79</v>
      </c>
      <c r="S1131" t="s">
        <v>24</v>
      </c>
      <c r="T1131" s="1"/>
    </row>
    <row r="1132" spans="1:20" x14ac:dyDescent="0.25">
      <c r="A1132" t="str">
        <f t="shared" si="51"/>
        <v>S1004550032100</v>
      </c>
      <c r="B1132" t="s">
        <v>15</v>
      </c>
      <c r="C1132" t="s">
        <v>652</v>
      </c>
      <c r="D1132" t="s">
        <v>602</v>
      </c>
      <c r="E1132" s="1">
        <v>-2654280.6</v>
      </c>
      <c r="F1132" s="1">
        <v>41250</v>
      </c>
      <c r="G1132" s="1">
        <v>0</v>
      </c>
      <c r="H1132" s="1"/>
      <c r="J1132" s="1">
        <f t="shared" si="52"/>
        <v>2613030.6</v>
      </c>
      <c r="K1132" s="1">
        <f>IFERROR(VLOOKUP(A1132,'Ending FY2016'!$A:$E,5,FALSE),"0")+H1132</f>
        <v>2613696.34</v>
      </c>
      <c r="L1132" s="1">
        <f t="shared" si="53"/>
        <v>2613696.34</v>
      </c>
      <c r="M1132" t="s">
        <v>36</v>
      </c>
      <c r="N1132" t="s">
        <v>28</v>
      </c>
      <c r="O1132" t="s">
        <v>20</v>
      </c>
      <c r="P1132" t="s">
        <v>41</v>
      </c>
      <c r="Q1132" t="s">
        <v>22</v>
      </c>
      <c r="R1132" t="s">
        <v>23</v>
      </c>
      <c r="S1132" t="s">
        <v>24</v>
      </c>
      <c r="T1132" s="1"/>
    </row>
    <row r="1133" spans="1:20" x14ac:dyDescent="0.25">
      <c r="A1133" t="str">
        <f t="shared" si="51"/>
        <v>S1004550034800</v>
      </c>
      <c r="B1133" t="s">
        <v>15</v>
      </c>
      <c r="C1133" t="s">
        <v>652</v>
      </c>
      <c r="D1133" t="s">
        <v>791</v>
      </c>
      <c r="E1133" s="1">
        <v>-549084.63</v>
      </c>
      <c r="F1133" s="1">
        <v>0</v>
      </c>
      <c r="G1133" s="1">
        <v>0</v>
      </c>
      <c r="H1133" s="1"/>
      <c r="J1133" s="1">
        <f t="shared" si="52"/>
        <v>549084.63</v>
      </c>
      <c r="K1133" s="1">
        <f>IFERROR(VLOOKUP(A1133,'Ending FY2016'!$A:$E,5,FALSE),"0")+H1133</f>
        <v>549096.07999999996</v>
      </c>
      <c r="L1133" s="1">
        <f t="shared" si="53"/>
        <v>549096.07999999996</v>
      </c>
      <c r="M1133" t="s">
        <v>36</v>
      </c>
      <c r="N1133" t="s">
        <v>104</v>
      </c>
      <c r="O1133" t="s">
        <v>20</v>
      </c>
      <c r="P1133" t="s">
        <v>41</v>
      </c>
      <c r="Q1133" t="s">
        <v>22</v>
      </c>
      <c r="R1133" t="s">
        <v>23</v>
      </c>
      <c r="S1133" t="s">
        <v>66</v>
      </c>
      <c r="T1133" s="1"/>
    </row>
    <row r="1134" spans="1:20" x14ac:dyDescent="0.25">
      <c r="A1134" t="str">
        <f t="shared" si="51"/>
        <v>S1004550052100</v>
      </c>
      <c r="B1134" t="s">
        <v>15</v>
      </c>
      <c r="C1134" t="s">
        <v>652</v>
      </c>
      <c r="D1134" t="s">
        <v>586</v>
      </c>
      <c r="E1134" s="1">
        <v>-373301.2</v>
      </c>
      <c r="F1134" s="1">
        <v>0</v>
      </c>
      <c r="G1134" s="1">
        <v>0</v>
      </c>
      <c r="H1134" s="1"/>
      <c r="J1134" s="1">
        <f t="shared" si="52"/>
        <v>373301.2</v>
      </c>
      <c r="K1134" s="1">
        <f>IFERROR(VLOOKUP(A1134,'Ending FY2016'!$A:$E,5,FALSE),"0")+H1134</f>
        <v>373301.22</v>
      </c>
      <c r="L1134" s="1">
        <f t="shared" si="53"/>
        <v>373301.2</v>
      </c>
      <c r="M1134" t="s">
        <v>142</v>
      </c>
      <c r="N1134" t="s">
        <v>215</v>
      </c>
      <c r="O1134" t="s">
        <v>20</v>
      </c>
      <c r="P1134" t="s">
        <v>41</v>
      </c>
      <c r="Q1134" t="s">
        <v>22</v>
      </c>
      <c r="R1134" t="s">
        <v>23</v>
      </c>
      <c r="S1134" t="s">
        <v>24</v>
      </c>
      <c r="T1134" s="1"/>
    </row>
    <row r="1135" spans="1:20" x14ac:dyDescent="0.25">
      <c r="A1135" t="str">
        <f t="shared" si="51"/>
        <v>S1004550052300</v>
      </c>
      <c r="B1135" t="s">
        <v>15</v>
      </c>
      <c r="C1135" t="s">
        <v>652</v>
      </c>
      <c r="D1135" t="s">
        <v>542</v>
      </c>
      <c r="E1135" s="1">
        <v>0</v>
      </c>
      <c r="F1135" s="1">
        <v>0</v>
      </c>
      <c r="G1135" s="1">
        <v>0</v>
      </c>
      <c r="H1135" s="1"/>
      <c r="J1135" s="1">
        <f t="shared" si="52"/>
        <v>0</v>
      </c>
      <c r="K1135" s="1">
        <f>IFERROR(VLOOKUP(A1135,'Ending FY2016'!$A:$E,5,FALSE),"0")+H1135</f>
        <v>0</v>
      </c>
      <c r="L1135" s="1">
        <f t="shared" si="53"/>
        <v>0</v>
      </c>
      <c r="M1135" t="s">
        <v>142</v>
      </c>
      <c r="N1135" t="s">
        <v>174</v>
      </c>
      <c r="O1135" t="s">
        <v>20</v>
      </c>
      <c r="P1135" t="s">
        <v>21</v>
      </c>
      <c r="Q1135" t="s">
        <v>22</v>
      </c>
      <c r="R1135" t="s">
        <v>21</v>
      </c>
      <c r="S1135" t="s">
        <v>23</v>
      </c>
      <c r="T1135" s="1"/>
    </row>
    <row r="1136" spans="1:20" x14ac:dyDescent="0.25">
      <c r="A1136" t="str">
        <f t="shared" si="51"/>
        <v>S1004550053200</v>
      </c>
      <c r="B1136" t="s">
        <v>15</v>
      </c>
      <c r="C1136" t="s">
        <v>652</v>
      </c>
      <c r="D1136" t="s">
        <v>674</v>
      </c>
      <c r="E1136" s="1">
        <v>-133619.81</v>
      </c>
      <c r="F1136" s="1">
        <v>0</v>
      </c>
      <c r="G1136" s="1">
        <v>0</v>
      </c>
      <c r="H1136" s="1"/>
      <c r="J1136" s="1">
        <f t="shared" si="52"/>
        <v>133619.81</v>
      </c>
      <c r="K1136" s="1">
        <f>IFERROR(VLOOKUP(A1136,'Ending FY2016'!$A:$E,5,FALSE),"0")+H1136</f>
        <v>133622.16999999993</v>
      </c>
      <c r="L1136" s="1">
        <f t="shared" si="53"/>
        <v>133619.81</v>
      </c>
      <c r="M1136" t="s">
        <v>142</v>
      </c>
      <c r="N1136" t="s">
        <v>28</v>
      </c>
      <c r="O1136" t="s">
        <v>20</v>
      </c>
      <c r="P1136" t="s">
        <v>21</v>
      </c>
      <c r="Q1136" t="s">
        <v>22</v>
      </c>
      <c r="R1136" t="s">
        <v>79</v>
      </c>
      <c r="S1136" t="s">
        <v>24</v>
      </c>
      <c r="T1136" s="1"/>
    </row>
    <row r="1137" spans="1:20" x14ac:dyDescent="0.25">
      <c r="A1137" t="str">
        <f t="shared" si="51"/>
        <v>S1004550053300</v>
      </c>
      <c r="B1137" t="s">
        <v>15</v>
      </c>
      <c r="C1137" t="s">
        <v>652</v>
      </c>
      <c r="D1137" t="s">
        <v>792</v>
      </c>
      <c r="E1137" s="1">
        <v>1</v>
      </c>
      <c r="F1137" s="1">
        <v>0</v>
      </c>
      <c r="G1137" s="1">
        <v>0</v>
      </c>
      <c r="H1137" s="1"/>
      <c r="J1137" s="1">
        <f t="shared" si="52"/>
        <v>-1</v>
      </c>
      <c r="K1137" s="1">
        <f>IFERROR(VLOOKUP(A1137,'Ending FY2016'!$A:$E,5,FALSE),"0")+H1137</f>
        <v>7.2759576141834259E-12</v>
      </c>
      <c r="L1137" s="1">
        <f t="shared" si="53"/>
        <v>-1</v>
      </c>
      <c r="M1137" t="s">
        <v>142</v>
      </c>
      <c r="N1137" t="s">
        <v>48</v>
      </c>
      <c r="O1137" t="s">
        <v>20</v>
      </c>
      <c r="P1137" t="s">
        <v>21</v>
      </c>
      <c r="Q1137" t="s">
        <v>22</v>
      </c>
      <c r="R1137" t="s">
        <v>23</v>
      </c>
      <c r="S1137" t="s">
        <v>24</v>
      </c>
      <c r="T1137" s="1"/>
    </row>
    <row r="1138" spans="1:20" x14ac:dyDescent="0.25">
      <c r="A1138" t="str">
        <f t="shared" si="51"/>
        <v>S1004550053400</v>
      </c>
      <c r="B1138" t="s">
        <v>15</v>
      </c>
      <c r="C1138" t="s">
        <v>652</v>
      </c>
      <c r="D1138" t="s">
        <v>551</v>
      </c>
      <c r="E1138" s="1">
        <v>-153416.88</v>
      </c>
      <c r="F1138" s="1">
        <v>0</v>
      </c>
      <c r="G1138" s="1">
        <v>0</v>
      </c>
      <c r="H1138" s="1"/>
      <c r="J1138" s="1">
        <f t="shared" si="52"/>
        <v>153416.88</v>
      </c>
      <c r="K1138" s="1">
        <f>IFERROR(VLOOKUP(A1138,'Ending FY2016'!$A:$E,5,FALSE),"0")+H1138</f>
        <v>153420.10999999999</v>
      </c>
      <c r="L1138" s="1">
        <f t="shared" si="53"/>
        <v>153416.88</v>
      </c>
      <c r="M1138" t="s">
        <v>142</v>
      </c>
      <c r="N1138" t="s">
        <v>755</v>
      </c>
      <c r="O1138" t="s">
        <v>20</v>
      </c>
      <c r="P1138" t="s">
        <v>41</v>
      </c>
      <c r="Q1138" t="s">
        <v>22</v>
      </c>
      <c r="R1138" t="s">
        <v>21</v>
      </c>
      <c r="S1138" t="s">
        <v>24</v>
      </c>
      <c r="T1138" s="1"/>
    </row>
    <row r="1139" spans="1:20" x14ac:dyDescent="0.25">
      <c r="A1139" t="str">
        <f t="shared" si="51"/>
        <v>S1004550053700</v>
      </c>
      <c r="B1139" t="s">
        <v>15</v>
      </c>
      <c r="C1139" t="s">
        <v>652</v>
      </c>
      <c r="D1139" t="s">
        <v>556</v>
      </c>
      <c r="E1139" s="1">
        <v>10319.42</v>
      </c>
      <c r="F1139" s="1">
        <v>0</v>
      </c>
      <c r="G1139" s="1">
        <v>0</v>
      </c>
      <c r="H1139" s="1"/>
      <c r="J1139" s="1">
        <f t="shared" si="52"/>
        <v>-10319.42</v>
      </c>
      <c r="K1139" s="1">
        <f>IFERROR(VLOOKUP(A1139,'Ending FY2016'!$A:$E,5,FALSE),"0")+H1139</f>
        <v>-10323.910000000003</v>
      </c>
      <c r="L1139" s="1">
        <f t="shared" si="53"/>
        <v>-10319.42</v>
      </c>
      <c r="M1139" t="s">
        <v>142</v>
      </c>
      <c r="N1139" t="s">
        <v>85</v>
      </c>
      <c r="O1139" t="s">
        <v>20</v>
      </c>
      <c r="P1139" t="s">
        <v>21</v>
      </c>
      <c r="Q1139" t="s">
        <v>22</v>
      </c>
      <c r="R1139" t="s">
        <v>23</v>
      </c>
      <c r="S1139" t="s">
        <v>23</v>
      </c>
      <c r="T1139" s="1"/>
    </row>
    <row r="1140" spans="1:20" x14ac:dyDescent="0.25">
      <c r="A1140" t="str">
        <f t="shared" si="51"/>
        <v>S1004550053900</v>
      </c>
      <c r="B1140" t="s">
        <v>15</v>
      </c>
      <c r="C1140" t="s">
        <v>652</v>
      </c>
      <c r="D1140" t="s">
        <v>558</v>
      </c>
      <c r="E1140" s="1">
        <v>0</v>
      </c>
      <c r="F1140" s="1">
        <v>0</v>
      </c>
      <c r="G1140" s="1">
        <v>0</v>
      </c>
      <c r="H1140" s="1"/>
      <c r="J1140" s="1">
        <f t="shared" si="52"/>
        <v>0</v>
      </c>
      <c r="K1140" s="1">
        <f>IFERROR(VLOOKUP(A1140,'Ending FY2016'!$A:$E,5,FALSE),"0")+H1140</f>
        <v>0</v>
      </c>
      <c r="L1140" s="1">
        <f t="shared" si="53"/>
        <v>0</v>
      </c>
      <c r="M1140" t="s">
        <v>142</v>
      </c>
      <c r="N1140" t="s">
        <v>597</v>
      </c>
      <c r="O1140" t="s">
        <v>20</v>
      </c>
      <c r="P1140" t="s">
        <v>21</v>
      </c>
      <c r="Q1140" t="s">
        <v>22</v>
      </c>
      <c r="R1140" t="s">
        <v>79</v>
      </c>
      <c r="S1140" t="s">
        <v>23</v>
      </c>
      <c r="T1140" s="1"/>
    </row>
    <row r="1141" spans="1:20" x14ac:dyDescent="0.25">
      <c r="A1141" t="str">
        <f t="shared" si="51"/>
        <v>S1004550054100</v>
      </c>
      <c r="B1141" t="s">
        <v>15</v>
      </c>
      <c r="C1141" t="s">
        <v>652</v>
      </c>
      <c r="D1141" t="s">
        <v>562</v>
      </c>
      <c r="E1141" s="1">
        <v>-58524.63</v>
      </c>
      <c r="F1141" s="1">
        <v>-236854.78</v>
      </c>
      <c r="G1141" s="1">
        <v>183.41</v>
      </c>
      <c r="H1141" s="1"/>
      <c r="J1141" s="1">
        <f t="shared" si="52"/>
        <v>295562.81999999995</v>
      </c>
      <c r="K1141" s="1">
        <f>IFERROR(VLOOKUP(A1141,'Ending FY2016'!$A:$E,5,FALSE),"0")+H1141</f>
        <v>295724.00000000006</v>
      </c>
      <c r="L1141" s="1">
        <f t="shared" si="53"/>
        <v>295724.00000000006</v>
      </c>
      <c r="M1141" t="s">
        <v>142</v>
      </c>
      <c r="N1141" t="s">
        <v>65</v>
      </c>
      <c r="O1141" t="s">
        <v>20</v>
      </c>
      <c r="P1141" t="s">
        <v>41</v>
      </c>
      <c r="Q1141" t="s">
        <v>22</v>
      </c>
      <c r="R1141" t="s">
        <v>21</v>
      </c>
      <c r="S1141" t="s">
        <v>66</v>
      </c>
      <c r="T1141" s="1"/>
    </row>
    <row r="1142" spans="1:20" x14ac:dyDescent="0.25">
      <c r="A1142" t="str">
        <f t="shared" si="51"/>
        <v>S1004550054200</v>
      </c>
      <c r="B1142" t="s">
        <v>15</v>
      </c>
      <c r="C1142" t="s">
        <v>652</v>
      </c>
      <c r="D1142" t="s">
        <v>564</v>
      </c>
      <c r="E1142" s="1">
        <v>123360.35</v>
      </c>
      <c r="F1142" s="1">
        <v>481034.69</v>
      </c>
      <c r="G1142" s="1">
        <v>82.91</v>
      </c>
      <c r="H1142" s="1"/>
      <c r="J1142" s="1">
        <f t="shared" si="52"/>
        <v>-604312.13</v>
      </c>
      <c r="K1142" s="1">
        <f>IFERROR(VLOOKUP(A1142,'Ending FY2016'!$A:$E,5,FALSE),"0")+H1142</f>
        <v>-604318.12999999721</v>
      </c>
      <c r="L1142" s="1">
        <f t="shared" si="53"/>
        <v>-604312.13</v>
      </c>
      <c r="M1142" t="s">
        <v>142</v>
      </c>
      <c r="N1142" t="s">
        <v>442</v>
      </c>
      <c r="O1142" t="s">
        <v>20</v>
      </c>
      <c r="P1142" t="s">
        <v>41</v>
      </c>
      <c r="Q1142" t="s">
        <v>22</v>
      </c>
      <c r="R1142" t="s">
        <v>79</v>
      </c>
      <c r="S1142" t="s">
        <v>66</v>
      </c>
      <c r="T1142" s="1"/>
    </row>
    <row r="1143" spans="1:20" x14ac:dyDescent="0.25">
      <c r="A1143" t="str">
        <f t="shared" si="51"/>
        <v>S1004550054300</v>
      </c>
      <c r="B1143" t="s">
        <v>15</v>
      </c>
      <c r="C1143" t="s">
        <v>652</v>
      </c>
      <c r="D1143" t="s">
        <v>565</v>
      </c>
      <c r="E1143" s="1">
        <v>37418.699999999997</v>
      </c>
      <c r="F1143" s="1">
        <v>2719110.48</v>
      </c>
      <c r="G1143" s="1">
        <v>161.52000000000001</v>
      </c>
      <c r="H1143" s="1"/>
      <c r="J1143" s="1">
        <f t="shared" si="52"/>
        <v>-2756367.66</v>
      </c>
      <c r="K1143" s="1">
        <f>IFERROR(VLOOKUP(A1143,'Ending FY2016'!$A:$E,5,FALSE),"0")+H1143</f>
        <v>-2756375.1699999995</v>
      </c>
      <c r="L1143" s="1">
        <f t="shared" si="53"/>
        <v>-2756367.66</v>
      </c>
      <c r="M1143" t="s">
        <v>142</v>
      </c>
      <c r="N1143" t="s">
        <v>620</v>
      </c>
      <c r="O1143" t="s">
        <v>20</v>
      </c>
      <c r="P1143" t="s">
        <v>41</v>
      </c>
      <c r="Q1143" t="s">
        <v>22</v>
      </c>
      <c r="R1143" t="s">
        <v>23</v>
      </c>
      <c r="S1143" t="s">
        <v>66</v>
      </c>
      <c r="T1143" s="1"/>
    </row>
    <row r="1144" spans="1:20" x14ac:dyDescent="0.25">
      <c r="A1144" t="str">
        <f t="shared" si="51"/>
        <v>S1004550090300</v>
      </c>
      <c r="B1144" t="s">
        <v>15</v>
      </c>
      <c r="C1144" t="s">
        <v>652</v>
      </c>
      <c r="D1144" t="s">
        <v>747</v>
      </c>
      <c r="E1144" s="1">
        <v>0</v>
      </c>
      <c r="F1144" s="1">
        <v>0</v>
      </c>
      <c r="G1144" s="1">
        <v>0</v>
      </c>
      <c r="H1144" s="1"/>
      <c r="J1144" s="1">
        <f t="shared" si="52"/>
        <v>0</v>
      </c>
      <c r="K1144" s="1">
        <f>IFERROR(VLOOKUP(A1144,'Ending FY2016'!$A:$E,5,FALSE),"0")+H1144</f>
        <v>0</v>
      </c>
      <c r="L1144" s="1">
        <f t="shared" si="53"/>
        <v>0</v>
      </c>
      <c r="M1144" t="s">
        <v>24</v>
      </c>
      <c r="N1144" t="s">
        <v>24</v>
      </c>
      <c r="O1144" t="s">
        <v>109</v>
      </c>
      <c r="P1144" t="s">
        <v>41</v>
      </c>
      <c r="Q1144" t="s">
        <v>22</v>
      </c>
      <c r="R1144" t="s">
        <v>23</v>
      </c>
      <c r="S1144" t="s">
        <v>24</v>
      </c>
      <c r="T1144" s="1"/>
    </row>
    <row r="1145" spans="1:20" x14ac:dyDescent="0.25">
      <c r="A1145" t="str">
        <f t="shared" si="51"/>
        <v>S1004550094000</v>
      </c>
      <c r="B1145" t="s">
        <v>15</v>
      </c>
      <c r="C1145" t="s">
        <v>652</v>
      </c>
      <c r="D1145" t="s">
        <v>748</v>
      </c>
      <c r="E1145" s="1">
        <v>0</v>
      </c>
      <c r="F1145" s="1">
        <v>0</v>
      </c>
      <c r="G1145" s="1">
        <v>0</v>
      </c>
      <c r="H1145" s="1"/>
      <c r="J1145" s="1">
        <f t="shared" si="52"/>
        <v>0</v>
      </c>
      <c r="K1145" s="1">
        <f>IFERROR(VLOOKUP(A1145,'Ending FY2016'!$A:$E,5,FALSE),"0")+H1145</f>
        <v>0</v>
      </c>
      <c r="L1145" s="1">
        <f t="shared" si="53"/>
        <v>0</v>
      </c>
      <c r="M1145" t="s">
        <v>24</v>
      </c>
      <c r="N1145" t="s">
        <v>24</v>
      </c>
      <c r="O1145" t="s">
        <v>109</v>
      </c>
      <c r="P1145" t="s">
        <v>41</v>
      </c>
      <c r="Q1145" t="s">
        <v>22</v>
      </c>
      <c r="R1145" t="s">
        <v>23</v>
      </c>
      <c r="S1145" t="s">
        <v>24</v>
      </c>
      <c r="T1145" s="1"/>
    </row>
    <row r="1146" spans="1:20" x14ac:dyDescent="0.25">
      <c r="A1146" t="str">
        <f t="shared" si="51"/>
        <v>S1004550096300</v>
      </c>
      <c r="B1146" t="s">
        <v>15</v>
      </c>
      <c r="C1146" t="s">
        <v>652</v>
      </c>
      <c r="D1146" t="s">
        <v>111</v>
      </c>
      <c r="E1146" s="1">
        <v>0</v>
      </c>
      <c r="F1146" s="1">
        <v>0</v>
      </c>
      <c r="G1146" s="1">
        <v>0</v>
      </c>
      <c r="H1146" s="1"/>
      <c r="J1146" s="1">
        <f t="shared" si="52"/>
        <v>0</v>
      </c>
      <c r="K1146" s="1">
        <f>IFERROR(VLOOKUP(A1146,'Ending FY2016'!$A:$E,5,FALSE),"0")+H1146</f>
        <v>0</v>
      </c>
      <c r="L1146" s="1">
        <f t="shared" si="53"/>
        <v>0</v>
      </c>
      <c r="M1146" t="s">
        <v>24</v>
      </c>
      <c r="N1146" t="s">
        <v>24</v>
      </c>
      <c r="O1146" t="s">
        <v>109</v>
      </c>
      <c r="P1146" t="s">
        <v>41</v>
      </c>
      <c r="Q1146" t="s">
        <v>22</v>
      </c>
      <c r="R1146" t="s">
        <v>23</v>
      </c>
      <c r="S1146" t="s">
        <v>24</v>
      </c>
      <c r="T1146" s="1"/>
    </row>
    <row r="1147" spans="1:20" x14ac:dyDescent="0.25">
      <c r="A1147" t="str">
        <f t="shared" si="51"/>
        <v>S1004550096500</v>
      </c>
      <c r="B1147" t="s">
        <v>15</v>
      </c>
      <c r="C1147" t="s">
        <v>652</v>
      </c>
      <c r="D1147" t="s">
        <v>112</v>
      </c>
      <c r="E1147" s="1">
        <v>0</v>
      </c>
      <c r="F1147" s="1">
        <v>0</v>
      </c>
      <c r="G1147" s="1">
        <v>0</v>
      </c>
      <c r="H1147" s="1"/>
      <c r="J1147" s="1">
        <f t="shared" si="52"/>
        <v>0</v>
      </c>
      <c r="K1147" s="1">
        <f>IFERROR(VLOOKUP(A1147,'Ending FY2016'!$A:$E,5,FALSE),"0")+H1147</f>
        <v>0</v>
      </c>
      <c r="L1147" s="1">
        <f t="shared" si="53"/>
        <v>0</v>
      </c>
      <c r="M1147" t="s">
        <v>24</v>
      </c>
      <c r="N1147" t="s">
        <v>24</v>
      </c>
      <c r="O1147" t="s">
        <v>109</v>
      </c>
      <c r="P1147" t="s">
        <v>41</v>
      </c>
      <c r="Q1147" t="s">
        <v>22</v>
      </c>
      <c r="R1147" t="s">
        <v>23</v>
      </c>
      <c r="S1147" t="s">
        <v>24</v>
      </c>
      <c r="T1147" s="1"/>
    </row>
    <row r="1148" spans="1:20" x14ac:dyDescent="0.25">
      <c r="A1148" t="str">
        <f t="shared" si="51"/>
        <v>S1004550096700</v>
      </c>
      <c r="B1148" t="s">
        <v>15</v>
      </c>
      <c r="C1148" t="s">
        <v>652</v>
      </c>
      <c r="D1148" t="s">
        <v>113</v>
      </c>
      <c r="E1148" s="1">
        <v>0</v>
      </c>
      <c r="F1148" s="1">
        <v>0</v>
      </c>
      <c r="G1148" s="1">
        <v>0</v>
      </c>
      <c r="H1148" s="1"/>
      <c r="J1148" s="1">
        <f t="shared" si="52"/>
        <v>0</v>
      </c>
      <c r="K1148" s="1">
        <f>IFERROR(VLOOKUP(A1148,'Ending FY2016'!$A:$E,5,FALSE),"0")+H1148</f>
        <v>0</v>
      </c>
      <c r="L1148" s="1">
        <f t="shared" si="53"/>
        <v>0</v>
      </c>
      <c r="M1148" t="s">
        <v>24</v>
      </c>
      <c r="N1148" t="s">
        <v>24</v>
      </c>
      <c r="O1148" t="s">
        <v>109</v>
      </c>
      <c r="P1148" t="s">
        <v>41</v>
      </c>
      <c r="Q1148" t="s">
        <v>22</v>
      </c>
      <c r="R1148" t="s">
        <v>23</v>
      </c>
      <c r="S1148" t="s">
        <v>24</v>
      </c>
      <c r="T1148" s="1"/>
    </row>
    <row r="1149" spans="1:20" x14ac:dyDescent="0.25">
      <c r="A1149" t="str">
        <f t="shared" si="51"/>
        <v>S5214550096700</v>
      </c>
      <c r="B1149" t="s">
        <v>793</v>
      </c>
      <c r="C1149" t="s">
        <v>652</v>
      </c>
      <c r="D1149" t="s">
        <v>113</v>
      </c>
      <c r="E1149" s="1">
        <v>0</v>
      </c>
      <c r="F1149" s="1">
        <v>0</v>
      </c>
      <c r="G1149" s="1">
        <v>0</v>
      </c>
      <c r="H1149" s="1"/>
      <c r="J1149" s="1">
        <f t="shared" si="52"/>
        <v>0</v>
      </c>
      <c r="K1149" s="1">
        <f>IFERROR(VLOOKUP(A1149,'Ending FY2016'!$A:$E,5,FALSE),"0")+H1149</f>
        <v>0</v>
      </c>
      <c r="L1149" s="1">
        <f t="shared" si="53"/>
        <v>0</v>
      </c>
      <c r="M1149" t="s">
        <v>24</v>
      </c>
      <c r="N1149" t="s">
        <v>24</v>
      </c>
      <c r="O1149" t="s">
        <v>109</v>
      </c>
      <c r="P1149" t="s">
        <v>41</v>
      </c>
      <c r="Q1149" t="s">
        <v>22</v>
      </c>
      <c r="R1149" t="s">
        <v>23</v>
      </c>
      <c r="S1149" t="s">
        <v>24</v>
      </c>
      <c r="T1149" s="1"/>
    </row>
    <row r="1150" spans="1:20" x14ac:dyDescent="0.25">
      <c r="A1150" t="str">
        <f t="shared" si="51"/>
        <v>S1004550097100</v>
      </c>
      <c r="B1150" t="s">
        <v>15</v>
      </c>
      <c r="C1150" t="s">
        <v>652</v>
      </c>
      <c r="D1150" t="s">
        <v>120</v>
      </c>
      <c r="E1150" s="1">
        <v>-13965.47</v>
      </c>
      <c r="F1150" s="1">
        <v>0</v>
      </c>
      <c r="G1150" s="1">
        <v>0</v>
      </c>
      <c r="H1150" s="1"/>
      <c r="J1150" s="1">
        <f t="shared" si="52"/>
        <v>13965.47</v>
      </c>
      <c r="K1150" s="1">
        <f>IFERROR(VLOOKUP(A1150,'Ending FY2016'!$A:$E,5,FALSE),"0")+H1150</f>
        <v>13965.47</v>
      </c>
      <c r="L1150" s="1">
        <f t="shared" si="53"/>
        <v>13965.47</v>
      </c>
      <c r="M1150" t="s">
        <v>24</v>
      </c>
      <c r="N1150" t="s">
        <v>24</v>
      </c>
      <c r="O1150" t="s">
        <v>109</v>
      </c>
      <c r="P1150" t="s">
        <v>41</v>
      </c>
      <c r="Q1150" t="s">
        <v>22</v>
      </c>
      <c r="R1150" t="s">
        <v>23</v>
      </c>
      <c r="S1150" t="s">
        <v>24</v>
      </c>
      <c r="T1150" s="1"/>
    </row>
    <row r="1151" spans="1:20" x14ac:dyDescent="0.25">
      <c r="A1151" t="str">
        <f t="shared" si="51"/>
        <v>S1004550098000</v>
      </c>
      <c r="B1151" t="s">
        <v>15</v>
      </c>
      <c r="C1151" t="s">
        <v>652</v>
      </c>
      <c r="D1151" t="s">
        <v>122</v>
      </c>
      <c r="E1151" s="1">
        <v>0</v>
      </c>
      <c r="F1151" s="1">
        <v>0</v>
      </c>
      <c r="G1151" s="1">
        <v>0</v>
      </c>
      <c r="H1151" s="1"/>
      <c r="J1151" s="1">
        <f t="shared" si="52"/>
        <v>0</v>
      </c>
      <c r="K1151" s="1">
        <f>IFERROR(VLOOKUP(A1151,'Ending FY2016'!$A:$E,5,FALSE),"0")+H1151</f>
        <v>0</v>
      </c>
      <c r="L1151" s="1">
        <f t="shared" si="53"/>
        <v>0</v>
      </c>
      <c r="M1151" t="s">
        <v>24</v>
      </c>
      <c r="N1151" t="s">
        <v>24</v>
      </c>
      <c r="O1151" t="s">
        <v>109</v>
      </c>
      <c r="P1151" t="s">
        <v>41</v>
      </c>
      <c r="Q1151" t="s">
        <v>22</v>
      </c>
      <c r="R1151" t="s">
        <v>23</v>
      </c>
      <c r="S1151" t="s">
        <v>24</v>
      </c>
      <c r="T1151" s="1"/>
    </row>
    <row r="1152" spans="1:20" x14ac:dyDescent="0.25">
      <c r="A1152" t="str">
        <f t="shared" si="51"/>
        <v>S1004550098900</v>
      </c>
      <c r="B1152" t="s">
        <v>15</v>
      </c>
      <c r="C1152" t="s">
        <v>652</v>
      </c>
      <c r="D1152" t="s">
        <v>752</v>
      </c>
      <c r="E1152" s="1">
        <v>-17677.82</v>
      </c>
      <c r="F1152" s="1">
        <v>0</v>
      </c>
      <c r="G1152" s="1">
        <v>0</v>
      </c>
      <c r="H1152" s="1"/>
      <c r="J1152" s="1">
        <f t="shared" si="52"/>
        <v>17677.82</v>
      </c>
      <c r="K1152" s="1">
        <f>IFERROR(VLOOKUP(A1152,'Ending FY2016'!$A:$E,5,FALSE),"0")+H1152</f>
        <v>17681.34</v>
      </c>
      <c r="L1152" s="1">
        <f t="shared" si="53"/>
        <v>17677.82</v>
      </c>
      <c r="M1152" t="s">
        <v>24</v>
      </c>
      <c r="N1152" t="s">
        <v>24</v>
      </c>
      <c r="O1152" t="s">
        <v>107</v>
      </c>
      <c r="P1152" t="s">
        <v>41</v>
      </c>
      <c r="Q1152" t="s">
        <v>22</v>
      </c>
      <c r="R1152" t="s">
        <v>23</v>
      </c>
      <c r="S1152" t="s">
        <v>24</v>
      </c>
      <c r="T1152" s="1"/>
    </row>
    <row r="1153" spans="1:20" x14ac:dyDescent="0.25">
      <c r="A1153" t="str">
        <f t="shared" si="51"/>
        <v>S1004550099300</v>
      </c>
      <c r="B1153" t="s">
        <v>15</v>
      </c>
      <c r="C1153" t="s">
        <v>652</v>
      </c>
      <c r="D1153" t="s">
        <v>125</v>
      </c>
      <c r="E1153" s="1">
        <v>39651.949999999997</v>
      </c>
      <c r="F1153" s="1">
        <v>568.25</v>
      </c>
      <c r="G1153" s="1">
        <v>5555.83</v>
      </c>
      <c r="H1153" s="1"/>
      <c r="J1153" s="1">
        <f t="shared" si="52"/>
        <v>-34664.369999999995</v>
      </c>
      <c r="K1153" s="1">
        <f>IFERROR(VLOOKUP(A1153,'Ending FY2016'!$A:$E,5,FALSE),"0")+H1153</f>
        <v>4987.58</v>
      </c>
      <c r="L1153" s="1">
        <f t="shared" si="53"/>
        <v>4987.58</v>
      </c>
      <c r="M1153" t="s">
        <v>24</v>
      </c>
      <c r="N1153" t="s">
        <v>24</v>
      </c>
      <c r="O1153" t="s">
        <v>107</v>
      </c>
      <c r="P1153" t="s">
        <v>41</v>
      </c>
      <c r="Q1153" t="s">
        <v>22</v>
      </c>
      <c r="R1153" t="s">
        <v>23</v>
      </c>
      <c r="S1153" t="s">
        <v>24</v>
      </c>
      <c r="T1153" s="1"/>
    </row>
    <row r="1154" spans="1:20" x14ac:dyDescent="0.25">
      <c r="A1154" t="str">
        <f t="shared" si="51"/>
        <v>S1004550099800</v>
      </c>
      <c r="B1154" t="s">
        <v>15</v>
      </c>
      <c r="C1154" t="s">
        <v>652</v>
      </c>
      <c r="D1154" t="s">
        <v>144</v>
      </c>
      <c r="E1154" s="1">
        <v>0</v>
      </c>
      <c r="F1154" s="1">
        <v>0</v>
      </c>
      <c r="G1154" s="1">
        <v>0</v>
      </c>
      <c r="H1154" s="1"/>
      <c r="J1154" s="1">
        <f t="shared" si="52"/>
        <v>0</v>
      </c>
      <c r="K1154" s="1">
        <f>IFERROR(VLOOKUP(A1154,'Ending FY2016'!$A:$E,5,FALSE),"0")+H1154</f>
        <v>0</v>
      </c>
      <c r="L1154" s="1">
        <f t="shared" si="53"/>
        <v>0</v>
      </c>
      <c r="M1154" t="s">
        <v>24</v>
      </c>
      <c r="N1154" t="s">
        <v>24</v>
      </c>
      <c r="O1154" t="s">
        <v>109</v>
      </c>
      <c r="P1154" t="s">
        <v>41</v>
      </c>
      <c r="Q1154" t="s">
        <v>22</v>
      </c>
      <c r="R1154" t="s">
        <v>23</v>
      </c>
      <c r="S1154" t="s">
        <v>24</v>
      </c>
      <c r="T1154" s="1"/>
    </row>
    <row r="1155" spans="1:20" x14ac:dyDescent="0.25">
      <c r="A1155" t="str">
        <f t="shared" si="51"/>
        <v>S1004550099801</v>
      </c>
      <c r="B1155" t="s">
        <v>15</v>
      </c>
      <c r="C1155" t="s">
        <v>652</v>
      </c>
      <c r="D1155" t="s">
        <v>126</v>
      </c>
      <c r="E1155" s="1">
        <v>0</v>
      </c>
      <c r="F1155" s="1">
        <v>0</v>
      </c>
      <c r="G1155" s="1">
        <v>0</v>
      </c>
      <c r="H1155" s="1"/>
      <c r="J1155" s="1">
        <f t="shared" si="52"/>
        <v>0</v>
      </c>
      <c r="K1155" s="1">
        <f>IFERROR(VLOOKUP(A1155,'Ending FY2016'!$A:$E,5,FALSE),"0")+H1155</f>
        <v>0</v>
      </c>
      <c r="L1155" s="1">
        <f t="shared" si="53"/>
        <v>0</v>
      </c>
      <c r="M1155" t="s">
        <v>24</v>
      </c>
      <c r="N1155" t="s">
        <v>24</v>
      </c>
      <c r="O1155" t="s">
        <v>109</v>
      </c>
      <c r="P1155" t="s">
        <v>41</v>
      </c>
      <c r="Q1155" t="s">
        <v>22</v>
      </c>
      <c r="R1155" t="s">
        <v>23</v>
      </c>
      <c r="S1155" t="s">
        <v>24</v>
      </c>
      <c r="T1155" s="1"/>
    </row>
    <row r="1156" spans="1:20" x14ac:dyDescent="0.25">
      <c r="A1156" t="str">
        <f t="shared" ref="A1156:A1219" si="54">B1156&amp;C1156&amp;D1156</f>
        <v>S1004550099802</v>
      </c>
      <c r="B1156" t="s">
        <v>15</v>
      </c>
      <c r="C1156" t="s">
        <v>652</v>
      </c>
      <c r="D1156" t="s">
        <v>213</v>
      </c>
      <c r="E1156" s="1">
        <v>0</v>
      </c>
      <c r="F1156" s="1">
        <v>0</v>
      </c>
      <c r="G1156" s="1">
        <v>0</v>
      </c>
      <c r="H1156" s="1"/>
      <c r="J1156" s="1">
        <f t="shared" ref="J1156:J1219" si="55">-E1156-F1156+G1156+H1156</f>
        <v>0</v>
      </c>
      <c r="K1156" s="1">
        <f>IFERROR(VLOOKUP(A1156,'Ending FY2016'!$A:$E,5,FALSE),"0")+H1156</f>
        <v>0</v>
      </c>
      <c r="L1156" s="1">
        <f t="shared" ref="L1156:L1219" si="56">IF(J1156-K1156&lt;-10,K1156+I1156,IF(J1156-K1156&gt;10,K1156+I1156,J1156+I1156))</f>
        <v>0</v>
      </c>
      <c r="M1156" t="s">
        <v>24</v>
      </c>
      <c r="N1156" t="s">
        <v>24</v>
      </c>
      <c r="O1156" t="s">
        <v>109</v>
      </c>
      <c r="P1156" t="s">
        <v>41</v>
      </c>
      <c r="Q1156" t="s">
        <v>22</v>
      </c>
      <c r="R1156" t="s">
        <v>23</v>
      </c>
      <c r="S1156" t="s">
        <v>24</v>
      </c>
      <c r="T1156" s="1"/>
    </row>
    <row r="1157" spans="1:20" x14ac:dyDescent="0.25">
      <c r="A1157" t="str">
        <f t="shared" si="54"/>
        <v>S1004550026700</v>
      </c>
      <c r="B1157" t="s">
        <v>15</v>
      </c>
      <c r="C1157" t="s">
        <v>652</v>
      </c>
      <c r="D1157" t="s">
        <v>601</v>
      </c>
      <c r="E1157" s="1">
        <v>0</v>
      </c>
      <c r="F1157" s="1">
        <v>0</v>
      </c>
      <c r="G1157" s="1">
        <v>0</v>
      </c>
      <c r="H1157" s="1"/>
      <c r="J1157" s="1">
        <f t="shared" si="55"/>
        <v>0</v>
      </c>
      <c r="K1157" s="1">
        <f>IFERROR(VLOOKUP(A1157,'Ending FY2016'!$A:$E,5,FALSE),"0")+H1157</f>
        <v>0</v>
      </c>
      <c r="L1157" s="1">
        <f t="shared" si="56"/>
        <v>0</v>
      </c>
      <c r="M1157" t="s">
        <v>70</v>
      </c>
      <c r="N1157">
        <v>0</v>
      </c>
      <c r="O1157" t="s">
        <v>20</v>
      </c>
      <c r="P1157" t="s">
        <v>21</v>
      </c>
      <c r="Q1157" t="s">
        <v>22</v>
      </c>
      <c r="R1157" t="s">
        <v>23</v>
      </c>
      <c r="S1157" t="s">
        <v>128</v>
      </c>
      <c r="T1157" s="1"/>
    </row>
    <row r="1158" spans="1:20" x14ac:dyDescent="0.25">
      <c r="A1158" t="str">
        <f t="shared" si="54"/>
        <v>S1004650013100</v>
      </c>
      <c r="B1158" t="s">
        <v>15</v>
      </c>
      <c r="C1158" t="s">
        <v>535</v>
      </c>
      <c r="D1158" t="s">
        <v>27</v>
      </c>
      <c r="E1158" s="1">
        <v>-370580.97</v>
      </c>
      <c r="F1158" s="1">
        <v>0</v>
      </c>
      <c r="G1158" s="1">
        <v>0</v>
      </c>
      <c r="H1158" s="1"/>
      <c r="J1158" s="1">
        <f t="shared" si="55"/>
        <v>370580.97</v>
      </c>
      <c r="K1158" s="1">
        <f>IFERROR(VLOOKUP(A1158,'Ending FY2016'!$A:$E,5,FALSE),"0")+H1158</f>
        <v>370590.2699999999</v>
      </c>
      <c r="L1158" s="1">
        <f t="shared" si="56"/>
        <v>370580.97</v>
      </c>
      <c r="M1158" t="s">
        <v>18</v>
      </c>
      <c r="N1158" t="s">
        <v>28</v>
      </c>
      <c r="O1158" t="s">
        <v>20</v>
      </c>
      <c r="P1158" t="s">
        <v>21</v>
      </c>
      <c r="Q1158" t="s">
        <v>22</v>
      </c>
      <c r="R1158" t="s">
        <v>23</v>
      </c>
      <c r="S1158" t="s">
        <v>24</v>
      </c>
      <c r="T1158" s="1"/>
    </row>
    <row r="1159" spans="1:20" x14ac:dyDescent="0.25">
      <c r="A1159" t="str">
        <f t="shared" si="54"/>
        <v>S1004650013200</v>
      </c>
      <c r="B1159" t="s">
        <v>15</v>
      </c>
      <c r="C1159" t="s">
        <v>535</v>
      </c>
      <c r="D1159" t="s">
        <v>57</v>
      </c>
      <c r="E1159" s="1">
        <v>-249291.46</v>
      </c>
      <c r="F1159" s="1">
        <v>0</v>
      </c>
      <c r="G1159" s="1">
        <v>0</v>
      </c>
      <c r="H1159" s="1"/>
      <c r="J1159" s="1">
        <f t="shared" si="55"/>
        <v>249291.46</v>
      </c>
      <c r="K1159" s="1">
        <f>IFERROR(VLOOKUP(A1159,'Ending FY2016'!$A:$E,5,FALSE),"0")+H1159</f>
        <v>249301.84000000008</v>
      </c>
      <c r="L1159" s="1">
        <f t="shared" si="56"/>
        <v>249301.84000000008</v>
      </c>
      <c r="M1159" t="s">
        <v>18</v>
      </c>
      <c r="N1159" t="s">
        <v>28</v>
      </c>
      <c r="O1159" t="s">
        <v>20</v>
      </c>
      <c r="P1159" t="s">
        <v>21</v>
      </c>
      <c r="Q1159" t="s">
        <v>22</v>
      </c>
      <c r="R1159" t="s">
        <v>23</v>
      </c>
      <c r="S1159" t="s">
        <v>24</v>
      </c>
      <c r="T1159" s="1"/>
    </row>
    <row r="1160" spans="1:20" x14ac:dyDescent="0.25">
      <c r="A1160" t="str">
        <f t="shared" si="54"/>
        <v>S1004650013300</v>
      </c>
      <c r="B1160" t="s">
        <v>15</v>
      </c>
      <c r="C1160" t="s">
        <v>535</v>
      </c>
      <c r="D1160" t="s">
        <v>59</v>
      </c>
      <c r="E1160" s="1">
        <v>-239631.61</v>
      </c>
      <c r="F1160" s="1">
        <v>0</v>
      </c>
      <c r="G1160" s="1">
        <v>0</v>
      </c>
      <c r="H1160" s="1"/>
      <c r="J1160" s="1">
        <f t="shared" si="55"/>
        <v>239631.61</v>
      </c>
      <c r="K1160" s="1">
        <f>IFERROR(VLOOKUP(A1160,'Ending FY2016'!$A:$E,5,FALSE),"0")+H1160</f>
        <v>239640.44</v>
      </c>
      <c r="L1160" s="1">
        <f t="shared" si="56"/>
        <v>239631.61</v>
      </c>
      <c r="M1160" t="s">
        <v>18</v>
      </c>
      <c r="N1160" t="s">
        <v>794</v>
      </c>
      <c r="O1160" t="s">
        <v>20</v>
      </c>
      <c r="P1160" t="s">
        <v>41</v>
      </c>
      <c r="Q1160" t="s">
        <v>22</v>
      </c>
      <c r="R1160" t="s">
        <v>23</v>
      </c>
      <c r="S1160" t="s">
        <v>24</v>
      </c>
      <c r="T1160" s="1"/>
    </row>
    <row r="1161" spans="1:20" x14ac:dyDescent="0.25">
      <c r="A1161" t="str">
        <f t="shared" si="54"/>
        <v>S1004650013600</v>
      </c>
      <c r="B1161" t="s">
        <v>15</v>
      </c>
      <c r="C1161" t="s">
        <v>535</v>
      </c>
      <c r="D1161" t="s">
        <v>61</v>
      </c>
      <c r="E1161" s="1">
        <v>-1204.6300000000001</v>
      </c>
      <c r="F1161" s="1">
        <v>3288.61</v>
      </c>
      <c r="G1161" s="1">
        <v>0</v>
      </c>
      <c r="H1161" s="1"/>
      <c r="J1161" s="1">
        <f t="shared" si="55"/>
        <v>-2083.98</v>
      </c>
      <c r="K1161" s="1">
        <f>IFERROR(VLOOKUP(A1161,'Ending FY2016'!$A:$E,5,FALSE),"0")+H1161</f>
        <v>-2074.630000000001</v>
      </c>
      <c r="L1161" s="1">
        <f t="shared" si="56"/>
        <v>-2083.98</v>
      </c>
      <c r="M1161" t="s">
        <v>18</v>
      </c>
      <c r="N1161" t="s">
        <v>98</v>
      </c>
      <c r="O1161" t="s">
        <v>20</v>
      </c>
      <c r="P1161" t="s">
        <v>21</v>
      </c>
      <c r="Q1161" t="s">
        <v>22</v>
      </c>
      <c r="R1161" t="s">
        <v>23</v>
      </c>
      <c r="S1161" t="s">
        <v>23</v>
      </c>
      <c r="T1161" s="1"/>
    </row>
    <row r="1162" spans="1:20" x14ac:dyDescent="0.25">
      <c r="A1162" t="str">
        <f t="shared" si="54"/>
        <v>S1004650013700</v>
      </c>
      <c r="B1162" t="s">
        <v>15</v>
      </c>
      <c r="C1162" t="s">
        <v>535</v>
      </c>
      <c r="D1162" t="s">
        <v>33</v>
      </c>
      <c r="E1162" s="1">
        <v>-4260.29</v>
      </c>
      <c r="F1162" s="1">
        <v>0</v>
      </c>
      <c r="G1162" s="1">
        <v>0</v>
      </c>
      <c r="H1162" s="1"/>
      <c r="J1162" s="1">
        <f t="shared" si="55"/>
        <v>4260.29</v>
      </c>
      <c r="K1162" s="1">
        <f>IFERROR(VLOOKUP(A1162,'Ending FY2016'!$A:$E,5,FALSE),"0")+H1162</f>
        <v>4263</v>
      </c>
      <c r="L1162" s="1">
        <f t="shared" si="56"/>
        <v>4260.29</v>
      </c>
      <c r="M1162" t="s">
        <v>18</v>
      </c>
      <c r="N1162" t="s">
        <v>58</v>
      </c>
      <c r="O1162" t="s">
        <v>20</v>
      </c>
      <c r="P1162" t="s">
        <v>41</v>
      </c>
      <c r="Q1162" t="s">
        <v>22</v>
      </c>
      <c r="R1162" t="s">
        <v>23</v>
      </c>
      <c r="S1162" t="s">
        <v>24</v>
      </c>
      <c r="T1162" s="1"/>
    </row>
    <row r="1163" spans="1:20" x14ac:dyDescent="0.25">
      <c r="A1163" t="str">
        <f t="shared" si="54"/>
        <v>S1004650014100</v>
      </c>
      <c r="B1163" t="s">
        <v>15</v>
      </c>
      <c r="C1163" t="s">
        <v>535</v>
      </c>
      <c r="D1163" t="s">
        <v>64</v>
      </c>
      <c r="E1163" s="1">
        <v>-1566130.4</v>
      </c>
      <c r="F1163" s="1">
        <v>15847126.41</v>
      </c>
      <c r="G1163" s="1">
        <v>0</v>
      </c>
      <c r="H1163" s="1"/>
      <c r="J1163" s="1">
        <f t="shared" si="55"/>
        <v>-14280996.01</v>
      </c>
      <c r="K1163" s="1">
        <f>IFERROR(VLOOKUP(A1163,'Ending FY2016'!$A:$E,5,FALSE),"0")+H1163</f>
        <v>-14281085.550000001</v>
      </c>
      <c r="L1163" s="1">
        <f t="shared" si="56"/>
        <v>-14281085.550000001</v>
      </c>
      <c r="M1163" t="s">
        <v>18</v>
      </c>
      <c r="N1163" t="s">
        <v>65</v>
      </c>
      <c r="O1163" t="s">
        <v>20</v>
      </c>
      <c r="P1163" t="s">
        <v>41</v>
      </c>
      <c r="Q1163" t="s">
        <v>22</v>
      </c>
      <c r="R1163" t="s">
        <v>23</v>
      </c>
      <c r="S1163" t="s">
        <v>66</v>
      </c>
      <c r="T1163" s="1"/>
    </row>
    <row r="1164" spans="1:20" x14ac:dyDescent="0.25">
      <c r="A1164" t="str">
        <f t="shared" si="54"/>
        <v>S1004650015000</v>
      </c>
      <c r="B1164" t="s">
        <v>15</v>
      </c>
      <c r="C1164" t="s">
        <v>535</v>
      </c>
      <c r="D1164" t="s">
        <v>244</v>
      </c>
      <c r="E1164" s="1">
        <v>-366543.83</v>
      </c>
      <c r="F1164" s="1">
        <v>0</v>
      </c>
      <c r="G1164" s="1">
        <v>0</v>
      </c>
      <c r="H1164" s="1"/>
      <c r="J1164" s="1">
        <f t="shared" si="55"/>
        <v>366543.83</v>
      </c>
      <c r="K1164" s="1">
        <f>IFERROR(VLOOKUP(A1164,'Ending FY2016'!$A:$E,5,FALSE),"0")+H1164</f>
        <v>366552.90999999992</v>
      </c>
      <c r="L1164" s="1">
        <f t="shared" si="56"/>
        <v>366543.83</v>
      </c>
      <c r="M1164" t="s">
        <v>18</v>
      </c>
      <c r="N1164" t="s">
        <v>104</v>
      </c>
      <c r="O1164" t="s">
        <v>20</v>
      </c>
      <c r="P1164" t="s">
        <v>41</v>
      </c>
      <c r="Q1164" t="s">
        <v>22</v>
      </c>
      <c r="R1164" t="s">
        <v>23</v>
      </c>
      <c r="S1164" t="s">
        <v>66</v>
      </c>
      <c r="T1164" s="1"/>
    </row>
    <row r="1165" spans="1:20" x14ac:dyDescent="0.25">
      <c r="A1165" t="str">
        <f t="shared" si="54"/>
        <v>S2814650027000</v>
      </c>
      <c r="B1165" t="s">
        <v>795</v>
      </c>
      <c r="C1165" t="s">
        <v>535</v>
      </c>
      <c r="D1165" t="s">
        <v>796</v>
      </c>
      <c r="E1165" s="1">
        <v>-325716.03000000003</v>
      </c>
      <c r="F1165" s="1">
        <v>0</v>
      </c>
      <c r="G1165" s="1">
        <v>0</v>
      </c>
      <c r="H1165" s="1"/>
      <c r="J1165" s="1">
        <f t="shared" si="55"/>
        <v>325716.03000000003</v>
      </c>
      <c r="K1165" s="1">
        <f>IFERROR(VLOOKUP(A1165,'Ending FY2016'!$A:$E,5,FALSE),"0")+H1165</f>
        <v>325718.39999999997</v>
      </c>
      <c r="L1165" s="1">
        <f t="shared" si="56"/>
        <v>325716.03000000003</v>
      </c>
      <c r="M1165" t="s">
        <v>70</v>
      </c>
      <c r="N1165" t="s">
        <v>22</v>
      </c>
      <c r="O1165" t="s">
        <v>135</v>
      </c>
      <c r="P1165" t="s">
        <v>41</v>
      </c>
      <c r="Q1165" t="s">
        <v>22</v>
      </c>
      <c r="R1165" t="s">
        <v>21</v>
      </c>
      <c r="S1165" t="s">
        <v>24</v>
      </c>
      <c r="T1165" s="1"/>
    </row>
    <row r="1166" spans="1:20" x14ac:dyDescent="0.25">
      <c r="A1166" t="str">
        <f t="shared" si="54"/>
        <v>S1004650033000</v>
      </c>
      <c r="B1166" t="s">
        <v>15</v>
      </c>
      <c r="C1166" t="s">
        <v>535</v>
      </c>
      <c r="D1166" t="s">
        <v>332</v>
      </c>
      <c r="E1166" s="1">
        <v>151537.74</v>
      </c>
      <c r="F1166" s="1">
        <v>44695</v>
      </c>
      <c r="G1166" s="1">
        <v>0</v>
      </c>
      <c r="H1166" s="1"/>
      <c r="J1166" s="1">
        <f t="shared" si="55"/>
        <v>-196232.74</v>
      </c>
      <c r="K1166" s="1">
        <f>IFERROR(VLOOKUP(A1166,'Ending FY2016'!$A:$E,5,FALSE),"0")+H1166</f>
        <v>-196235.6399999999</v>
      </c>
      <c r="L1166" s="1">
        <f t="shared" si="56"/>
        <v>-196232.74</v>
      </c>
      <c r="M1166" t="s">
        <v>36</v>
      </c>
      <c r="N1166" t="s">
        <v>28</v>
      </c>
      <c r="O1166" t="s">
        <v>20</v>
      </c>
      <c r="P1166" t="s">
        <v>41</v>
      </c>
      <c r="Q1166" t="s">
        <v>22</v>
      </c>
      <c r="R1166" t="s">
        <v>23</v>
      </c>
      <c r="S1166" t="s">
        <v>24</v>
      </c>
      <c r="T1166" s="1"/>
    </row>
    <row r="1167" spans="1:20" x14ac:dyDescent="0.25">
      <c r="A1167" t="str">
        <f t="shared" si="54"/>
        <v>S1004650033100</v>
      </c>
      <c r="B1167" t="s">
        <v>15</v>
      </c>
      <c r="C1167" t="s">
        <v>535</v>
      </c>
      <c r="D1167" t="s">
        <v>462</v>
      </c>
      <c r="E1167" s="1">
        <v>461225.36</v>
      </c>
      <c r="F1167" s="1">
        <v>0</v>
      </c>
      <c r="G1167" s="1">
        <v>0</v>
      </c>
      <c r="H1167" s="1"/>
      <c r="J1167" s="1">
        <f t="shared" si="55"/>
        <v>-461225.36</v>
      </c>
      <c r="K1167" s="1">
        <f>IFERROR(VLOOKUP(A1167,'Ending FY2016'!$A:$E,5,FALSE),"0")+H1167</f>
        <v>-461233.07000000007</v>
      </c>
      <c r="L1167" s="1">
        <f t="shared" si="56"/>
        <v>-461225.36</v>
      </c>
      <c r="M1167" t="s">
        <v>36</v>
      </c>
      <c r="N1167" t="s">
        <v>28</v>
      </c>
      <c r="O1167" t="s">
        <v>20</v>
      </c>
      <c r="P1167" t="s">
        <v>41</v>
      </c>
      <c r="Q1167" t="s">
        <v>22</v>
      </c>
      <c r="R1167" t="s">
        <v>23</v>
      </c>
      <c r="S1167" t="s">
        <v>24</v>
      </c>
      <c r="T1167" s="1"/>
    </row>
    <row r="1168" spans="1:20" x14ac:dyDescent="0.25">
      <c r="A1168" t="str">
        <f t="shared" si="54"/>
        <v>S1004650033300</v>
      </c>
      <c r="B1168" t="s">
        <v>15</v>
      </c>
      <c r="C1168" t="s">
        <v>535</v>
      </c>
      <c r="D1168" t="s">
        <v>76</v>
      </c>
      <c r="E1168" s="1">
        <v>-126124.19</v>
      </c>
      <c r="F1168" s="1">
        <v>0</v>
      </c>
      <c r="G1168" s="1">
        <v>0</v>
      </c>
      <c r="H1168" s="1"/>
      <c r="J1168" s="1">
        <f t="shared" si="55"/>
        <v>126124.19</v>
      </c>
      <c r="K1168" s="1">
        <f>IFERROR(VLOOKUP(A1168,'Ending FY2016'!$A:$E,5,FALSE),"0")+H1168</f>
        <v>126124.19</v>
      </c>
      <c r="L1168" s="1">
        <f t="shared" si="56"/>
        <v>126124.19</v>
      </c>
      <c r="M1168" t="s">
        <v>36</v>
      </c>
      <c r="N1168" t="s">
        <v>28</v>
      </c>
      <c r="O1168" t="s">
        <v>20</v>
      </c>
      <c r="P1168" t="s">
        <v>41</v>
      </c>
      <c r="Q1168" t="s">
        <v>22</v>
      </c>
      <c r="R1168" t="s">
        <v>23</v>
      </c>
      <c r="S1168" t="s">
        <v>24</v>
      </c>
      <c r="T1168" s="1"/>
    </row>
    <row r="1169" spans="1:20" x14ac:dyDescent="0.25">
      <c r="A1169" t="str">
        <f t="shared" si="54"/>
        <v>S1004650033500</v>
      </c>
      <c r="B1169" t="s">
        <v>15</v>
      </c>
      <c r="C1169" t="s">
        <v>535</v>
      </c>
      <c r="D1169" t="s">
        <v>77</v>
      </c>
      <c r="E1169" s="1">
        <v>0</v>
      </c>
      <c r="F1169" s="1">
        <v>0</v>
      </c>
      <c r="G1169" s="1">
        <v>0</v>
      </c>
      <c r="H1169" s="1"/>
      <c r="J1169" s="1">
        <f t="shared" si="55"/>
        <v>0</v>
      </c>
      <c r="K1169" s="1">
        <f>IFERROR(VLOOKUP(A1169,'Ending FY2016'!$A:$E,5,FALSE),"0")+H1169</f>
        <v>0.71999999997206032</v>
      </c>
      <c r="L1169" s="1">
        <f t="shared" si="56"/>
        <v>0</v>
      </c>
      <c r="M1169" t="s">
        <v>36</v>
      </c>
      <c r="N1169" t="s">
        <v>58</v>
      </c>
      <c r="O1169" t="s">
        <v>20</v>
      </c>
      <c r="P1169" t="s">
        <v>21</v>
      </c>
      <c r="Q1169" t="s">
        <v>22</v>
      </c>
      <c r="R1169" t="s">
        <v>23</v>
      </c>
      <c r="S1169" t="s">
        <v>24</v>
      </c>
      <c r="T1169" s="1"/>
    </row>
    <row r="1170" spans="1:20" x14ac:dyDescent="0.25">
      <c r="A1170" t="str">
        <f t="shared" si="54"/>
        <v>S1004650033600</v>
      </c>
      <c r="B1170" t="s">
        <v>15</v>
      </c>
      <c r="C1170" t="s">
        <v>535</v>
      </c>
      <c r="D1170" t="s">
        <v>78</v>
      </c>
      <c r="E1170" s="1">
        <v>-29731.82</v>
      </c>
      <c r="F1170" s="1">
        <v>628.12</v>
      </c>
      <c r="G1170" s="1">
        <v>0</v>
      </c>
      <c r="H1170" s="1"/>
      <c r="J1170" s="1">
        <f t="shared" si="55"/>
        <v>29103.7</v>
      </c>
      <c r="K1170" s="1">
        <f>IFERROR(VLOOKUP(A1170,'Ending FY2016'!$A:$E,5,FALSE),"0")+H1170</f>
        <v>29106.92</v>
      </c>
      <c r="L1170" s="1">
        <f t="shared" si="56"/>
        <v>29103.7</v>
      </c>
      <c r="M1170" t="s">
        <v>36</v>
      </c>
      <c r="N1170" t="s">
        <v>30</v>
      </c>
      <c r="O1170" t="s">
        <v>20</v>
      </c>
      <c r="P1170" t="s">
        <v>41</v>
      </c>
      <c r="Q1170" t="s">
        <v>22</v>
      </c>
      <c r="R1170" t="s">
        <v>23</v>
      </c>
      <c r="S1170" t="s">
        <v>24</v>
      </c>
      <c r="T1170" s="1"/>
    </row>
    <row r="1171" spans="1:20" x14ac:dyDescent="0.25">
      <c r="A1171" t="str">
        <f t="shared" si="54"/>
        <v>S1004650033700</v>
      </c>
      <c r="B1171" t="s">
        <v>15</v>
      </c>
      <c r="C1171" t="s">
        <v>535</v>
      </c>
      <c r="D1171" t="s">
        <v>797</v>
      </c>
      <c r="E1171" s="1">
        <v>-599206.62</v>
      </c>
      <c r="F1171" s="1">
        <v>0</v>
      </c>
      <c r="G1171" s="1">
        <v>0</v>
      </c>
      <c r="H1171" s="1"/>
      <c r="J1171" s="1">
        <f t="shared" si="55"/>
        <v>599206.62</v>
      </c>
      <c r="K1171" s="1">
        <f>IFERROR(VLOOKUP(A1171,'Ending FY2016'!$A:$E,5,FALSE),"0")+H1171</f>
        <v>599214.62000000011</v>
      </c>
      <c r="L1171" s="1">
        <f t="shared" si="56"/>
        <v>599206.62</v>
      </c>
      <c r="M1171" t="s">
        <v>36</v>
      </c>
      <c r="N1171" t="s">
        <v>37</v>
      </c>
      <c r="O1171" t="s">
        <v>20</v>
      </c>
      <c r="P1171" t="s">
        <v>41</v>
      </c>
      <c r="Q1171" t="s">
        <v>22</v>
      </c>
      <c r="R1171" t="s">
        <v>79</v>
      </c>
      <c r="S1171" t="s">
        <v>24</v>
      </c>
      <c r="T1171" s="1"/>
    </row>
    <row r="1172" spans="1:20" x14ac:dyDescent="0.25">
      <c r="A1172" t="str">
        <f t="shared" si="54"/>
        <v>S1004650034100</v>
      </c>
      <c r="B1172" t="s">
        <v>15</v>
      </c>
      <c r="C1172" t="s">
        <v>535</v>
      </c>
      <c r="D1172" t="s">
        <v>81</v>
      </c>
      <c r="E1172" s="1">
        <v>-2560446.85</v>
      </c>
      <c r="F1172" s="1">
        <v>2071799.36</v>
      </c>
      <c r="G1172" s="1">
        <v>0</v>
      </c>
      <c r="H1172" s="1"/>
      <c r="J1172" s="1">
        <f t="shared" si="55"/>
        <v>488647.49</v>
      </c>
      <c r="K1172" s="1">
        <f>IFERROR(VLOOKUP(A1172,'Ending FY2016'!$A:$E,5,FALSE),"0")+H1172</f>
        <v>488636.07999999961</v>
      </c>
      <c r="L1172" s="1">
        <f t="shared" si="56"/>
        <v>488636.07999999961</v>
      </c>
      <c r="M1172" t="s">
        <v>36</v>
      </c>
      <c r="N1172" t="s">
        <v>65</v>
      </c>
      <c r="O1172" t="s">
        <v>20</v>
      </c>
      <c r="P1172" t="s">
        <v>41</v>
      </c>
      <c r="Q1172" t="s">
        <v>22</v>
      </c>
      <c r="R1172" t="s">
        <v>23</v>
      </c>
      <c r="S1172" t="s">
        <v>66</v>
      </c>
      <c r="T1172" s="1"/>
    </row>
    <row r="1173" spans="1:20" x14ac:dyDescent="0.25">
      <c r="A1173" t="str">
        <f t="shared" si="54"/>
        <v>S1004650034200</v>
      </c>
      <c r="B1173" t="s">
        <v>15</v>
      </c>
      <c r="C1173" t="s">
        <v>535</v>
      </c>
      <c r="D1173" t="s">
        <v>82</v>
      </c>
      <c r="E1173" s="1">
        <v>-4382423.13</v>
      </c>
      <c r="F1173" s="1">
        <v>5127950.59</v>
      </c>
      <c r="G1173" s="1">
        <v>0</v>
      </c>
      <c r="H1173" s="1"/>
      <c r="J1173" s="1">
        <f t="shared" si="55"/>
        <v>-745527.46</v>
      </c>
      <c r="K1173" s="1">
        <f>IFERROR(VLOOKUP(A1173,'Ending FY2016'!$A:$E,5,FALSE),"0")+H1173</f>
        <v>-745534.35000000056</v>
      </c>
      <c r="L1173" s="1">
        <f t="shared" si="56"/>
        <v>-745527.46</v>
      </c>
      <c r="M1173" t="s">
        <v>36</v>
      </c>
      <c r="N1173" t="s">
        <v>148</v>
      </c>
      <c r="O1173" t="s">
        <v>20</v>
      </c>
      <c r="P1173" t="s">
        <v>41</v>
      </c>
      <c r="Q1173" t="s">
        <v>22</v>
      </c>
      <c r="R1173" t="s">
        <v>79</v>
      </c>
      <c r="S1173" t="s">
        <v>66</v>
      </c>
      <c r="T1173" s="1"/>
    </row>
    <row r="1174" spans="1:20" x14ac:dyDescent="0.25">
      <c r="A1174" t="str">
        <f t="shared" si="54"/>
        <v>S1004650035000</v>
      </c>
      <c r="B1174" t="s">
        <v>15</v>
      </c>
      <c r="C1174" t="s">
        <v>535</v>
      </c>
      <c r="D1174" t="s">
        <v>467</v>
      </c>
      <c r="E1174" s="1">
        <v>-2772475.35</v>
      </c>
      <c r="F1174" s="1">
        <v>3174812.51</v>
      </c>
      <c r="G1174" s="1">
        <v>0</v>
      </c>
      <c r="H1174" s="1"/>
      <c r="J1174" s="1">
        <f t="shared" si="55"/>
        <v>-402337.15999999968</v>
      </c>
      <c r="K1174" s="1">
        <f>IFERROR(VLOOKUP(A1174,'Ending FY2016'!$A:$E,5,FALSE),"0")+H1174</f>
        <v>-402260.50999999978</v>
      </c>
      <c r="L1174" s="1">
        <f t="shared" si="56"/>
        <v>-402260.50999999978</v>
      </c>
      <c r="M1174" t="s">
        <v>36</v>
      </c>
      <c r="N1174" t="s">
        <v>736</v>
      </c>
      <c r="O1174" t="s">
        <v>20</v>
      </c>
      <c r="P1174" t="s">
        <v>41</v>
      </c>
      <c r="Q1174" t="s">
        <v>22</v>
      </c>
      <c r="R1174" t="s">
        <v>79</v>
      </c>
      <c r="S1174" t="s">
        <v>66</v>
      </c>
      <c r="T1174" s="1"/>
    </row>
    <row r="1175" spans="1:20" x14ac:dyDescent="0.25">
      <c r="A1175" t="str">
        <f t="shared" si="54"/>
        <v>S1004650043300</v>
      </c>
      <c r="B1175" t="s">
        <v>15</v>
      </c>
      <c r="C1175" t="s">
        <v>535</v>
      </c>
      <c r="D1175" t="s">
        <v>352</v>
      </c>
      <c r="E1175" s="1">
        <v>-32932.660000000003</v>
      </c>
      <c r="F1175" s="1">
        <v>0</v>
      </c>
      <c r="G1175" s="1">
        <v>0</v>
      </c>
      <c r="H1175" s="1"/>
      <c r="J1175" s="1">
        <f t="shared" si="55"/>
        <v>32932.660000000003</v>
      </c>
      <c r="K1175" s="1">
        <f>IFERROR(VLOOKUP(A1175,'Ending FY2016'!$A:$E,5,FALSE),"0")+H1175</f>
        <v>32938.429999999993</v>
      </c>
      <c r="L1175" s="1">
        <f t="shared" si="56"/>
        <v>32932.660000000003</v>
      </c>
      <c r="M1175" t="s">
        <v>140</v>
      </c>
      <c r="N1175" t="s">
        <v>48</v>
      </c>
      <c r="O1175" t="s">
        <v>20</v>
      </c>
      <c r="P1175" t="s">
        <v>41</v>
      </c>
      <c r="Q1175" t="s">
        <v>22</v>
      </c>
      <c r="R1175" t="s">
        <v>23</v>
      </c>
      <c r="S1175" t="s">
        <v>24</v>
      </c>
      <c r="T1175" s="1"/>
    </row>
    <row r="1176" spans="1:20" x14ac:dyDescent="0.25">
      <c r="A1176" t="str">
        <f t="shared" si="54"/>
        <v>S1004650043400</v>
      </c>
      <c r="B1176" t="s">
        <v>15</v>
      </c>
      <c r="C1176" t="s">
        <v>535</v>
      </c>
      <c r="D1176" t="s">
        <v>637</v>
      </c>
      <c r="E1176" s="1">
        <v>10947.933999999999</v>
      </c>
      <c r="F1176" s="1">
        <v>0</v>
      </c>
      <c r="G1176" s="1">
        <v>0</v>
      </c>
      <c r="H1176" s="1"/>
      <c r="J1176" s="1">
        <f t="shared" si="55"/>
        <v>-10947.933999999999</v>
      </c>
      <c r="K1176" s="1">
        <f>IFERROR(VLOOKUP(A1176,'Ending FY2016'!$A:$E,5,FALSE),"0")+H1176</f>
        <v>-10945.543999999994</v>
      </c>
      <c r="L1176" s="1">
        <f t="shared" si="56"/>
        <v>-10947.933999999999</v>
      </c>
      <c r="M1176" t="s">
        <v>140</v>
      </c>
      <c r="N1176" t="s">
        <v>171</v>
      </c>
      <c r="O1176" t="s">
        <v>20</v>
      </c>
      <c r="P1176" t="s">
        <v>41</v>
      </c>
      <c r="Q1176" t="s">
        <v>22</v>
      </c>
      <c r="R1176" t="s">
        <v>23</v>
      </c>
      <c r="S1176" t="s">
        <v>23</v>
      </c>
      <c r="T1176" s="1"/>
    </row>
    <row r="1177" spans="1:20" x14ac:dyDescent="0.25">
      <c r="A1177" t="str">
        <f t="shared" si="54"/>
        <v>S1004650044100</v>
      </c>
      <c r="B1177" t="s">
        <v>15</v>
      </c>
      <c r="C1177" t="s">
        <v>535</v>
      </c>
      <c r="D1177" t="s">
        <v>360</v>
      </c>
      <c r="E1177" s="1">
        <v>475914.42099999997</v>
      </c>
      <c r="F1177" s="1">
        <v>476580.82</v>
      </c>
      <c r="G1177" s="1">
        <v>0</v>
      </c>
      <c r="H1177" s="1"/>
      <c r="J1177" s="1">
        <f t="shared" si="55"/>
        <v>-952495.24099999992</v>
      </c>
      <c r="K1177" s="1">
        <f>IFERROR(VLOOKUP(A1177,'Ending FY2016'!$A:$E,5,FALSE),"0")+H1177</f>
        <v>-952503.63100000005</v>
      </c>
      <c r="L1177" s="1">
        <f t="shared" si="56"/>
        <v>-952495.24099999992</v>
      </c>
      <c r="M1177" t="s">
        <v>140</v>
      </c>
      <c r="N1177" t="s">
        <v>65</v>
      </c>
      <c r="O1177" t="s">
        <v>20</v>
      </c>
      <c r="P1177" t="s">
        <v>41</v>
      </c>
      <c r="Q1177" t="s">
        <v>22</v>
      </c>
      <c r="R1177" t="s">
        <v>23</v>
      </c>
      <c r="S1177" t="s">
        <v>66</v>
      </c>
      <c r="T1177" s="1"/>
    </row>
    <row r="1178" spans="1:20" x14ac:dyDescent="0.25">
      <c r="A1178" t="str">
        <f t="shared" si="54"/>
        <v>S1004650090200</v>
      </c>
      <c r="B1178" t="s">
        <v>15</v>
      </c>
      <c r="C1178" t="s">
        <v>535</v>
      </c>
      <c r="D1178" t="s">
        <v>130</v>
      </c>
      <c r="E1178" s="1">
        <v>-741.92</v>
      </c>
      <c r="F1178" s="1">
        <v>0</v>
      </c>
      <c r="G1178" s="1">
        <v>0</v>
      </c>
      <c r="H1178" s="1"/>
      <c r="J1178" s="1">
        <f t="shared" si="55"/>
        <v>741.92</v>
      </c>
      <c r="K1178" s="1">
        <f>IFERROR(VLOOKUP(A1178,'Ending FY2016'!$A:$E,5,FALSE),"0")+H1178</f>
        <v>745.54</v>
      </c>
      <c r="L1178" s="1">
        <f t="shared" si="56"/>
        <v>741.92</v>
      </c>
      <c r="M1178" t="s">
        <v>24</v>
      </c>
      <c r="N1178" t="s">
        <v>24</v>
      </c>
      <c r="O1178" t="s">
        <v>107</v>
      </c>
      <c r="P1178" t="s">
        <v>41</v>
      </c>
      <c r="Q1178" t="s">
        <v>22</v>
      </c>
      <c r="R1178" t="s">
        <v>23</v>
      </c>
      <c r="S1178" t="s">
        <v>24</v>
      </c>
      <c r="T1178" s="1"/>
    </row>
    <row r="1179" spans="1:20" x14ac:dyDescent="0.25">
      <c r="A1179" t="str">
        <f t="shared" si="54"/>
        <v>S1004650093500</v>
      </c>
      <c r="B1179" t="s">
        <v>15</v>
      </c>
      <c r="C1179" t="s">
        <v>535</v>
      </c>
      <c r="D1179" t="s">
        <v>577</v>
      </c>
      <c r="E1179" s="1">
        <v>0</v>
      </c>
      <c r="F1179" s="1">
        <v>0</v>
      </c>
      <c r="G1179" s="1">
        <v>0</v>
      </c>
      <c r="H1179" s="1"/>
      <c r="J1179" s="1">
        <f t="shared" si="55"/>
        <v>0</v>
      </c>
      <c r="K1179" s="1">
        <f>IFERROR(VLOOKUP(A1179,'Ending FY2016'!$A:$E,5,FALSE),"0")+H1179</f>
        <v>-597</v>
      </c>
      <c r="L1179" s="1">
        <f t="shared" si="56"/>
        <v>-597</v>
      </c>
      <c r="M1179" t="s">
        <v>24</v>
      </c>
      <c r="N1179" t="s">
        <v>24</v>
      </c>
      <c r="O1179" t="s">
        <v>109</v>
      </c>
      <c r="P1179" t="s">
        <v>41</v>
      </c>
      <c r="Q1179" t="s">
        <v>22</v>
      </c>
      <c r="R1179" t="s">
        <v>23</v>
      </c>
      <c r="S1179" t="s">
        <v>24</v>
      </c>
      <c r="T1179" s="1"/>
    </row>
    <row r="1180" spans="1:20" x14ac:dyDescent="0.25">
      <c r="A1180" t="str">
        <f t="shared" si="54"/>
        <v>S1004650094500</v>
      </c>
      <c r="B1180" t="s">
        <v>15</v>
      </c>
      <c r="C1180" t="s">
        <v>535</v>
      </c>
      <c r="D1180" t="s">
        <v>106</v>
      </c>
      <c r="E1180" s="1">
        <v>0</v>
      </c>
      <c r="F1180" s="1">
        <v>0</v>
      </c>
      <c r="G1180" s="1">
        <v>0</v>
      </c>
      <c r="H1180" s="1"/>
      <c r="J1180" s="1">
        <f t="shared" si="55"/>
        <v>0</v>
      </c>
      <c r="K1180" s="1">
        <f>IFERROR(VLOOKUP(A1180,'Ending FY2016'!$A:$E,5,FALSE),"0")+H1180</f>
        <v>0</v>
      </c>
      <c r="L1180" s="1">
        <f t="shared" si="56"/>
        <v>0</v>
      </c>
      <c r="M1180" t="s">
        <v>24</v>
      </c>
      <c r="N1180" t="s">
        <v>24</v>
      </c>
      <c r="O1180" t="s">
        <v>107</v>
      </c>
      <c r="P1180" t="s">
        <v>41</v>
      </c>
      <c r="Q1180" t="s">
        <v>22</v>
      </c>
      <c r="R1180" t="s">
        <v>23</v>
      </c>
      <c r="S1180" t="s">
        <v>24</v>
      </c>
      <c r="T1180" s="1"/>
    </row>
    <row r="1181" spans="1:20" x14ac:dyDescent="0.25">
      <c r="A1181" t="str">
        <f t="shared" si="54"/>
        <v>S1004650096700</v>
      </c>
      <c r="B1181" t="s">
        <v>15</v>
      </c>
      <c r="C1181" t="s">
        <v>535</v>
      </c>
      <c r="D1181" t="s">
        <v>113</v>
      </c>
      <c r="E1181" s="1">
        <v>1239.04</v>
      </c>
      <c r="F1181" s="1">
        <v>0</v>
      </c>
      <c r="G1181" s="1">
        <v>0</v>
      </c>
      <c r="H1181" s="1"/>
      <c r="J1181" s="1">
        <f t="shared" si="55"/>
        <v>-1239.04</v>
      </c>
      <c r="K1181" s="1">
        <f>IFERROR(VLOOKUP(A1181,'Ending FY2016'!$A:$E,5,FALSE),"0")+H1181</f>
        <v>0</v>
      </c>
      <c r="L1181" s="1">
        <f t="shared" si="56"/>
        <v>0</v>
      </c>
      <c r="M1181" t="s">
        <v>24</v>
      </c>
      <c r="N1181" t="s">
        <v>24</v>
      </c>
      <c r="O1181" t="s">
        <v>109</v>
      </c>
      <c r="P1181" t="s">
        <v>41</v>
      </c>
      <c r="Q1181" t="s">
        <v>22</v>
      </c>
      <c r="R1181" t="s">
        <v>23</v>
      </c>
      <c r="S1181" t="s">
        <v>24</v>
      </c>
      <c r="T1181" s="1"/>
    </row>
    <row r="1182" spans="1:20" x14ac:dyDescent="0.25">
      <c r="A1182" t="str">
        <f t="shared" si="54"/>
        <v>S1004650097100</v>
      </c>
      <c r="B1182" t="s">
        <v>15</v>
      </c>
      <c r="C1182" t="s">
        <v>535</v>
      </c>
      <c r="D1182" t="s">
        <v>120</v>
      </c>
      <c r="E1182" s="1">
        <v>0</v>
      </c>
      <c r="F1182" s="1">
        <v>0</v>
      </c>
      <c r="G1182" s="1">
        <v>0</v>
      </c>
      <c r="H1182" s="1"/>
      <c r="J1182" s="1">
        <f t="shared" si="55"/>
        <v>0</v>
      </c>
      <c r="K1182" s="1">
        <f>IFERROR(VLOOKUP(A1182,'Ending FY2016'!$A:$E,5,FALSE),"0")+H1182</f>
        <v>0</v>
      </c>
      <c r="L1182" s="1">
        <f t="shared" si="56"/>
        <v>0</v>
      </c>
      <c r="M1182" t="s">
        <v>24</v>
      </c>
      <c r="N1182" t="s">
        <v>24</v>
      </c>
      <c r="O1182" t="s">
        <v>109</v>
      </c>
      <c r="P1182" t="s">
        <v>41</v>
      </c>
      <c r="Q1182" t="s">
        <v>22</v>
      </c>
      <c r="R1182" t="s">
        <v>23</v>
      </c>
      <c r="S1182" t="s">
        <v>24</v>
      </c>
      <c r="T1182" s="1"/>
    </row>
    <row r="1183" spans="1:20" x14ac:dyDescent="0.25">
      <c r="A1183" t="str">
        <f t="shared" si="54"/>
        <v>S1004650099300</v>
      </c>
      <c r="B1183" t="s">
        <v>15</v>
      </c>
      <c r="C1183" t="s">
        <v>535</v>
      </c>
      <c r="D1183" t="s">
        <v>125</v>
      </c>
      <c r="E1183" s="1">
        <v>140.1</v>
      </c>
      <c r="F1183" s="1">
        <v>0</v>
      </c>
      <c r="G1183" s="1">
        <v>0</v>
      </c>
      <c r="H1183" s="1"/>
      <c r="J1183" s="1">
        <f t="shared" si="55"/>
        <v>-140.1</v>
      </c>
      <c r="K1183" s="1">
        <f>IFERROR(VLOOKUP(A1183,'Ending FY2016'!$A:$E,5,FALSE),"0")+H1183</f>
        <v>9.9</v>
      </c>
      <c r="L1183" s="1">
        <f t="shared" si="56"/>
        <v>9.9</v>
      </c>
      <c r="M1183" t="s">
        <v>24</v>
      </c>
      <c r="N1183" t="s">
        <v>24</v>
      </c>
      <c r="O1183" t="s">
        <v>107</v>
      </c>
      <c r="P1183" t="s">
        <v>41</v>
      </c>
      <c r="Q1183" t="s">
        <v>22</v>
      </c>
      <c r="R1183" t="s">
        <v>23</v>
      </c>
      <c r="S1183" t="s">
        <v>24</v>
      </c>
      <c r="T1183" s="1"/>
    </row>
    <row r="1184" spans="1:20" x14ac:dyDescent="0.25">
      <c r="A1184" t="str">
        <f t="shared" si="54"/>
        <v>S1004650099900</v>
      </c>
      <c r="B1184" t="s">
        <v>15</v>
      </c>
      <c r="C1184" t="s">
        <v>535</v>
      </c>
      <c r="D1184" t="s">
        <v>127</v>
      </c>
      <c r="E1184" s="1">
        <v>1774</v>
      </c>
      <c r="F1184" s="1">
        <v>0</v>
      </c>
      <c r="G1184" s="1">
        <v>0</v>
      </c>
      <c r="H1184" s="1"/>
      <c r="J1184" s="1">
        <f t="shared" si="55"/>
        <v>-1774</v>
      </c>
      <c r="K1184" s="1">
        <f>IFERROR(VLOOKUP(A1184,'Ending FY2016'!$A:$E,5,FALSE),"0")+H1184</f>
        <v>-1774.6700000000019</v>
      </c>
      <c r="L1184" s="1">
        <f t="shared" si="56"/>
        <v>-1774</v>
      </c>
      <c r="M1184" t="s">
        <v>24</v>
      </c>
      <c r="N1184" t="s">
        <v>24</v>
      </c>
      <c r="O1184" t="s">
        <v>107</v>
      </c>
      <c r="P1184" t="s">
        <v>41</v>
      </c>
      <c r="Q1184" t="s">
        <v>22</v>
      </c>
      <c r="R1184" t="s">
        <v>23</v>
      </c>
      <c r="S1184" t="s">
        <v>24</v>
      </c>
      <c r="T1184" s="1"/>
    </row>
    <row r="1185" spans="1:20" x14ac:dyDescent="0.25">
      <c r="A1185" t="str">
        <f t="shared" si="54"/>
        <v>S1004750013200</v>
      </c>
      <c r="B1185" t="s">
        <v>15</v>
      </c>
      <c r="C1185" t="s">
        <v>798</v>
      </c>
      <c r="D1185" t="s">
        <v>57</v>
      </c>
      <c r="E1185" s="1">
        <v>-85115</v>
      </c>
      <c r="F1185" s="1">
        <v>982608.32</v>
      </c>
      <c r="G1185" s="1">
        <v>0</v>
      </c>
      <c r="H1185" s="1"/>
      <c r="J1185" s="1">
        <f t="shared" si="55"/>
        <v>-897493.32</v>
      </c>
      <c r="K1185" s="1">
        <f>IFERROR(VLOOKUP(A1185,'Ending FY2016'!$A:$E,5,FALSE),"0")+H1185</f>
        <v>-897502.55999999959</v>
      </c>
      <c r="L1185" s="1">
        <f t="shared" si="56"/>
        <v>-897493.32</v>
      </c>
      <c r="M1185" t="s">
        <v>18</v>
      </c>
      <c r="N1185" t="s">
        <v>48</v>
      </c>
      <c r="O1185" t="s">
        <v>20</v>
      </c>
      <c r="P1185" t="s">
        <v>41</v>
      </c>
      <c r="Q1185" t="s">
        <v>22</v>
      </c>
      <c r="R1185" t="s">
        <v>23</v>
      </c>
      <c r="S1185" t="s">
        <v>24</v>
      </c>
      <c r="T1185" s="1"/>
    </row>
    <row r="1186" spans="1:20" x14ac:dyDescent="0.25">
      <c r="A1186" t="str">
        <f t="shared" si="54"/>
        <v>S1004750013300</v>
      </c>
      <c r="B1186" t="s">
        <v>15</v>
      </c>
      <c r="C1186" t="s">
        <v>798</v>
      </c>
      <c r="D1186" t="s">
        <v>59</v>
      </c>
      <c r="E1186" s="1">
        <v>-62669.65</v>
      </c>
      <c r="F1186" s="1">
        <v>0</v>
      </c>
      <c r="G1186" s="1">
        <v>0</v>
      </c>
      <c r="H1186" s="1"/>
      <c r="J1186" s="1">
        <f t="shared" si="55"/>
        <v>62669.65</v>
      </c>
      <c r="K1186" s="1">
        <f>IFERROR(VLOOKUP(A1186,'Ending FY2016'!$A:$E,5,FALSE),"0")+H1186</f>
        <v>62676.349999999977</v>
      </c>
      <c r="L1186" s="1">
        <f t="shared" si="56"/>
        <v>62669.65</v>
      </c>
      <c r="M1186" t="s">
        <v>18</v>
      </c>
      <c r="N1186" t="s">
        <v>58</v>
      </c>
      <c r="O1186" t="s">
        <v>20</v>
      </c>
      <c r="P1186" t="s">
        <v>21</v>
      </c>
      <c r="Q1186" t="s">
        <v>22</v>
      </c>
      <c r="R1186" t="s">
        <v>79</v>
      </c>
      <c r="S1186" t="s">
        <v>24</v>
      </c>
      <c r="T1186" s="1"/>
    </row>
    <row r="1187" spans="1:20" x14ac:dyDescent="0.25">
      <c r="A1187" t="str">
        <f t="shared" si="54"/>
        <v>S1004750013500</v>
      </c>
      <c r="B1187" t="s">
        <v>15</v>
      </c>
      <c r="C1187" t="s">
        <v>798</v>
      </c>
      <c r="D1187" t="s">
        <v>31</v>
      </c>
      <c r="E1187" s="1">
        <v>0</v>
      </c>
      <c r="F1187" s="1">
        <v>20740</v>
      </c>
      <c r="G1187" s="1">
        <v>0</v>
      </c>
      <c r="H1187" s="1"/>
      <c r="J1187" s="1">
        <f t="shared" si="55"/>
        <v>-20740</v>
      </c>
      <c r="K1187" s="1">
        <f>IFERROR(VLOOKUP(A1187,'Ending FY2016'!$A:$E,5,FALSE),"0")+H1187</f>
        <v>-20738</v>
      </c>
      <c r="L1187" s="1">
        <f t="shared" si="56"/>
        <v>-20740</v>
      </c>
      <c r="M1187" t="s">
        <v>18</v>
      </c>
      <c r="N1187" t="s">
        <v>85</v>
      </c>
      <c r="O1187" t="s">
        <v>20</v>
      </c>
      <c r="P1187" t="s">
        <v>41</v>
      </c>
      <c r="Q1187" t="s">
        <v>22</v>
      </c>
      <c r="R1187" t="s">
        <v>23</v>
      </c>
      <c r="S1187" t="s">
        <v>23</v>
      </c>
      <c r="T1187" s="1"/>
    </row>
    <row r="1188" spans="1:20" x14ac:dyDescent="0.25">
      <c r="A1188" t="str">
        <f t="shared" si="54"/>
        <v>S1004750013600</v>
      </c>
      <c r="B1188" t="s">
        <v>15</v>
      </c>
      <c r="C1188" t="s">
        <v>798</v>
      </c>
      <c r="D1188" t="s">
        <v>61</v>
      </c>
      <c r="E1188" s="1">
        <v>0.27</v>
      </c>
      <c r="F1188" s="1">
        <v>0</v>
      </c>
      <c r="G1188" s="1">
        <v>0</v>
      </c>
      <c r="H1188" s="1"/>
      <c r="J1188" s="1">
        <f t="shared" si="55"/>
        <v>-0.27</v>
      </c>
      <c r="K1188" s="1">
        <f>IFERROR(VLOOKUP(A1188,'Ending FY2016'!$A:$E,5,FALSE),"0")+H1188</f>
        <v>0</v>
      </c>
      <c r="L1188" s="1">
        <f t="shared" si="56"/>
        <v>-0.27</v>
      </c>
      <c r="M1188" t="s">
        <v>18</v>
      </c>
      <c r="N1188" t="s">
        <v>98</v>
      </c>
      <c r="O1188" t="s">
        <v>20</v>
      </c>
      <c r="P1188" t="s">
        <v>21</v>
      </c>
      <c r="Q1188" t="s">
        <v>22</v>
      </c>
      <c r="R1188" t="s">
        <v>23</v>
      </c>
      <c r="S1188" t="s">
        <v>23</v>
      </c>
      <c r="T1188" s="1"/>
    </row>
    <row r="1189" spans="1:20" x14ac:dyDescent="0.25">
      <c r="A1189" t="str">
        <f t="shared" si="54"/>
        <v>S1004750096500</v>
      </c>
      <c r="B1189" t="s">
        <v>15</v>
      </c>
      <c r="C1189" t="s">
        <v>798</v>
      </c>
      <c r="D1189" t="s">
        <v>112</v>
      </c>
      <c r="E1189" s="1">
        <v>0</v>
      </c>
      <c r="F1189" s="1">
        <v>0</v>
      </c>
      <c r="G1189" s="1">
        <v>0</v>
      </c>
      <c r="H1189" s="1"/>
      <c r="J1189" s="1">
        <f t="shared" si="55"/>
        <v>0</v>
      </c>
      <c r="K1189" s="1">
        <f>IFERROR(VLOOKUP(A1189,'Ending FY2016'!$A:$E,5,FALSE),"0")+H1189</f>
        <v>0</v>
      </c>
      <c r="L1189" s="1">
        <f t="shared" si="56"/>
        <v>0</v>
      </c>
      <c r="M1189" t="s">
        <v>24</v>
      </c>
      <c r="N1189" t="s">
        <v>24</v>
      </c>
      <c r="O1189" t="s">
        <v>109</v>
      </c>
      <c r="P1189" t="s">
        <v>41</v>
      </c>
      <c r="Q1189" t="s">
        <v>22</v>
      </c>
      <c r="R1189" t="s">
        <v>23</v>
      </c>
      <c r="S1189" t="s">
        <v>24</v>
      </c>
      <c r="T1189" s="1"/>
    </row>
    <row r="1190" spans="1:20" x14ac:dyDescent="0.25">
      <c r="A1190" t="str">
        <f t="shared" si="54"/>
        <v>S1004750096700</v>
      </c>
      <c r="B1190" t="s">
        <v>15</v>
      </c>
      <c r="C1190" t="s">
        <v>798</v>
      </c>
      <c r="D1190" t="s">
        <v>113</v>
      </c>
      <c r="E1190" s="1">
        <v>0</v>
      </c>
      <c r="F1190" s="1">
        <v>0</v>
      </c>
      <c r="G1190" s="1">
        <v>0</v>
      </c>
      <c r="H1190" s="1"/>
      <c r="J1190" s="1">
        <f t="shared" si="55"/>
        <v>0</v>
      </c>
      <c r="K1190" s="1">
        <f>IFERROR(VLOOKUP(A1190,'Ending FY2016'!$A:$E,5,FALSE),"0")+H1190</f>
        <v>0</v>
      </c>
      <c r="L1190" s="1">
        <f t="shared" si="56"/>
        <v>0</v>
      </c>
      <c r="M1190" t="s">
        <v>24</v>
      </c>
      <c r="N1190" t="s">
        <v>24</v>
      </c>
      <c r="O1190" t="s">
        <v>109</v>
      </c>
      <c r="P1190" t="s">
        <v>41</v>
      </c>
      <c r="Q1190" t="s">
        <v>22</v>
      </c>
      <c r="R1190" t="s">
        <v>23</v>
      </c>
      <c r="S1190" t="s">
        <v>24</v>
      </c>
      <c r="T1190" s="1"/>
    </row>
    <row r="1191" spans="1:20" x14ac:dyDescent="0.25">
      <c r="A1191" t="str">
        <f t="shared" si="54"/>
        <v>S1004750097100</v>
      </c>
      <c r="B1191" t="s">
        <v>15</v>
      </c>
      <c r="C1191" t="s">
        <v>798</v>
      </c>
      <c r="D1191" t="s">
        <v>120</v>
      </c>
      <c r="E1191" s="1">
        <v>0</v>
      </c>
      <c r="F1191" s="1">
        <v>0</v>
      </c>
      <c r="G1191" s="1">
        <v>0</v>
      </c>
      <c r="H1191" s="1"/>
      <c r="J1191" s="1">
        <f t="shared" si="55"/>
        <v>0</v>
      </c>
      <c r="K1191" s="1">
        <f>IFERROR(VLOOKUP(A1191,'Ending FY2016'!$A:$E,5,FALSE),"0")+H1191</f>
        <v>0</v>
      </c>
      <c r="L1191" s="1">
        <f t="shared" si="56"/>
        <v>0</v>
      </c>
      <c r="M1191" t="s">
        <v>24</v>
      </c>
      <c r="N1191" t="s">
        <v>24</v>
      </c>
      <c r="O1191" t="s">
        <v>109</v>
      </c>
      <c r="P1191" t="s">
        <v>41</v>
      </c>
      <c r="Q1191" t="s">
        <v>22</v>
      </c>
      <c r="R1191" t="s">
        <v>23</v>
      </c>
      <c r="S1191" t="s">
        <v>24</v>
      </c>
      <c r="T1191" s="1"/>
    </row>
    <row r="1192" spans="1:20" x14ac:dyDescent="0.25">
      <c r="A1192" t="str">
        <f t="shared" si="54"/>
        <v>S1004750099700</v>
      </c>
      <c r="B1192" t="s">
        <v>15</v>
      </c>
      <c r="C1192" t="s">
        <v>798</v>
      </c>
      <c r="D1192" t="s">
        <v>236</v>
      </c>
      <c r="E1192" s="1">
        <v>0</v>
      </c>
      <c r="F1192" s="1">
        <v>0</v>
      </c>
      <c r="G1192" s="1">
        <v>0</v>
      </c>
      <c r="H1192" s="1"/>
      <c r="J1192" s="1">
        <f t="shared" si="55"/>
        <v>0</v>
      </c>
      <c r="K1192" s="1">
        <f>IFERROR(VLOOKUP(A1192,'Ending FY2016'!$A:$E,5,FALSE),"0")+H1192</f>
        <v>0</v>
      </c>
      <c r="L1192" s="1">
        <f t="shared" si="56"/>
        <v>0</v>
      </c>
      <c r="M1192" t="s">
        <v>24</v>
      </c>
      <c r="N1192" t="s">
        <v>24</v>
      </c>
      <c r="O1192" t="s">
        <v>109</v>
      </c>
      <c r="P1192" t="s">
        <v>41</v>
      </c>
      <c r="Q1192" t="s">
        <v>22</v>
      </c>
      <c r="R1192" t="s">
        <v>23</v>
      </c>
      <c r="S1192" t="s">
        <v>24</v>
      </c>
      <c r="T1192" s="1"/>
    </row>
    <row r="1193" spans="1:20" x14ac:dyDescent="0.25">
      <c r="A1193" t="str">
        <f t="shared" si="54"/>
        <v>S1004750099801</v>
      </c>
      <c r="B1193" t="s">
        <v>15</v>
      </c>
      <c r="C1193" t="s">
        <v>798</v>
      </c>
      <c r="D1193" t="s">
        <v>126</v>
      </c>
      <c r="E1193" s="1">
        <v>0</v>
      </c>
      <c r="F1193" s="1">
        <v>0</v>
      </c>
      <c r="G1193" s="1">
        <v>0</v>
      </c>
      <c r="H1193" s="1"/>
      <c r="J1193" s="1">
        <f t="shared" si="55"/>
        <v>0</v>
      </c>
      <c r="K1193" s="1">
        <f>IFERROR(VLOOKUP(A1193,'Ending FY2016'!$A:$E,5,FALSE),"0")+H1193</f>
        <v>0</v>
      </c>
      <c r="L1193" s="1">
        <f t="shared" si="56"/>
        <v>0</v>
      </c>
      <c r="M1193" t="s">
        <v>24</v>
      </c>
      <c r="N1193" t="s">
        <v>24</v>
      </c>
      <c r="O1193" t="s">
        <v>109</v>
      </c>
      <c r="P1193" t="s">
        <v>41</v>
      </c>
      <c r="Q1193" t="s">
        <v>22</v>
      </c>
      <c r="R1193" t="s">
        <v>23</v>
      </c>
      <c r="S1193" t="s">
        <v>24</v>
      </c>
      <c r="T1193" s="1"/>
    </row>
    <row r="1194" spans="1:20" x14ac:dyDescent="0.25">
      <c r="A1194" t="str">
        <f t="shared" si="54"/>
        <v>S1004850011800</v>
      </c>
      <c r="B1194" t="s">
        <v>15</v>
      </c>
      <c r="C1194" t="s">
        <v>799</v>
      </c>
      <c r="D1194" t="s">
        <v>800</v>
      </c>
      <c r="E1194" s="1">
        <v>-3639649.78</v>
      </c>
      <c r="F1194" s="1">
        <v>17122.86</v>
      </c>
      <c r="G1194" s="1">
        <v>7745.1</v>
      </c>
      <c r="H1194" s="1"/>
      <c r="J1194" s="1">
        <f t="shared" si="55"/>
        <v>3630272.02</v>
      </c>
      <c r="K1194" s="1">
        <f>IFERROR(VLOOKUP(A1194,'Ending FY2016'!$A:$E,5,FALSE),"0")+H1194</f>
        <v>3661089.4700000011</v>
      </c>
      <c r="L1194" s="1">
        <f t="shared" si="56"/>
        <v>3661089.4700000011</v>
      </c>
      <c r="M1194" t="s">
        <v>18</v>
      </c>
      <c r="N1194" t="s">
        <v>600</v>
      </c>
      <c r="O1194" t="s">
        <v>20</v>
      </c>
      <c r="P1194" t="s">
        <v>21</v>
      </c>
      <c r="Q1194" t="s">
        <v>22</v>
      </c>
      <c r="R1194" t="s">
        <v>23</v>
      </c>
      <c r="S1194" t="s">
        <v>24</v>
      </c>
      <c r="T1194" s="1"/>
    </row>
    <row r="1195" spans="1:20" x14ac:dyDescent="0.25">
      <c r="A1195" t="str">
        <f t="shared" si="54"/>
        <v>S1004850012000</v>
      </c>
      <c r="B1195" t="s">
        <v>15</v>
      </c>
      <c r="C1195" t="s">
        <v>799</v>
      </c>
      <c r="D1195" t="s">
        <v>159</v>
      </c>
      <c r="E1195" s="1">
        <v>-34939228.369999997</v>
      </c>
      <c r="F1195" s="1">
        <v>389647.69</v>
      </c>
      <c r="G1195" s="1">
        <v>158653.6</v>
      </c>
      <c r="H1195" s="1"/>
      <c r="J1195" s="1">
        <f t="shared" si="55"/>
        <v>34708234.280000001</v>
      </c>
      <c r="K1195" s="1">
        <f>IFERROR(VLOOKUP(A1195,'Ending FY2016'!$A:$E,5,FALSE),"0")+H1195</f>
        <v>35712943.569999985</v>
      </c>
      <c r="L1195" s="1">
        <f t="shared" si="56"/>
        <v>35712943.569999985</v>
      </c>
      <c r="M1195" t="s">
        <v>18</v>
      </c>
      <c r="N1195" t="s">
        <v>600</v>
      </c>
      <c r="O1195" t="s">
        <v>20</v>
      </c>
      <c r="P1195" t="s">
        <v>21</v>
      </c>
      <c r="Q1195" t="s">
        <v>22</v>
      </c>
      <c r="R1195" t="s">
        <v>23</v>
      </c>
      <c r="S1195" t="s">
        <v>24</v>
      </c>
      <c r="T1195" s="1"/>
    </row>
    <row r="1196" spans="1:20" x14ac:dyDescent="0.25">
      <c r="A1196" t="str">
        <f t="shared" si="54"/>
        <v>S1004850012200</v>
      </c>
      <c r="B1196" t="s">
        <v>15</v>
      </c>
      <c r="C1196" t="s">
        <v>799</v>
      </c>
      <c r="D1196" t="s">
        <v>53</v>
      </c>
      <c r="E1196" s="1">
        <v>-55955.69</v>
      </c>
      <c r="F1196" s="1">
        <v>0</v>
      </c>
      <c r="G1196" s="1">
        <v>0</v>
      </c>
      <c r="H1196" s="1"/>
      <c r="J1196" s="1">
        <f t="shared" si="55"/>
        <v>55955.69</v>
      </c>
      <c r="K1196" s="1">
        <f>IFERROR(VLOOKUP(A1196,'Ending FY2016'!$A:$E,5,FALSE),"0")+H1196</f>
        <v>55960.15</v>
      </c>
      <c r="L1196" s="1">
        <f t="shared" si="56"/>
        <v>55955.69</v>
      </c>
      <c r="M1196" t="s">
        <v>18</v>
      </c>
      <c r="N1196" t="s">
        <v>592</v>
      </c>
      <c r="O1196" t="s">
        <v>20</v>
      </c>
      <c r="P1196" t="s">
        <v>41</v>
      </c>
      <c r="Q1196" t="s">
        <v>22</v>
      </c>
      <c r="R1196" t="s">
        <v>23</v>
      </c>
      <c r="S1196" t="s">
        <v>24</v>
      </c>
      <c r="T1196" s="1"/>
    </row>
    <row r="1197" spans="1:20" x14ac:dyDescent="0.25">
      <c r="A1197" t="str">
        <f t="shared" si="54"/>
        <v>S1004850012300</v>
      </c>
      <c r="B1197" t="s">
        <v>15</v>
      </c>
      <c r="C1197" t="s">
        <v>799</v>
      </c>
      <c r="D1197" t="s">
        <v>129</v>
      </c>
      <c r="E1197" s="1">
        <v>0</v>
      </c>
      <c r="F1197" s="1">
        <v>0</v>
      </c>
      <c r="G1197" s="1">
        <v>0</v>
      </c>
      <c r="H1197" s="1"/>
      <c r="J1197" s="1">
        <f t="shared" si="55"/>
        <v>0</v>
      </c>
      <c r="K1197" s="1">
        <f>IFERROR(VLOOKUP(A1197,'Ending FY2016'!$A:$E,5,FALSE),"0")+H1197</f>
        <v>0</v>
      </c>
      <c r="L1197" s="1">
        <f t="shared" si="56"/>
        <v>0</v>
      </c>
      <c r="M1197" t="s">
        <v>18</v>
      </c>
      <c r="N1197" t="s">
        <v>600</v>
      </c>
      <c r="O1197" t="s">
        <v>20</v>
      </c>
      <c r="P1197" t="s">
        <v>21</v>
      </c>
      <c r="Q1197" t="s">
        <v>22</v>
      </c>
      <c r="R1197" t="s">
        <v>23</v>
      </c>
      <c r="S1197" t="s">
        <v>24</v>
      </c>
      <c r="T1197" s="1"/>
    </row>
    <row r="1198" spans="1:20" x14ac:dyDescent="0.25">
      <c r="A1198" t="str">
        <f t="shared" si="54"/>
        <v>S1004850012400</v>
      </c>
      <c r="B1198" t="s">
        <v>15</v>
      </c>
      <c r="C1198" t="s">
        <v>799</v>
      </c>
      <c r="D1198" t="s">
        <v>160</v>
      </c>
      <c r="E1198" s="1">
        <v>307429.18</v>
      </c>
      <c r="F1198" s="1">
        <v>7430.79</v>
      </c>
      <c r="G1198" s="1">
        <v>3563.59</v>
      </c>
      <c r="H1198" s="1"/>
      <c r="J1198" s="1">
        <f t="shared" si="55"/>
        <v>-311296.37999999995</v>
      </c>
      <c r="K1198" s="1">
        <f>IFERROR(VLOOKUP(A1198,'Ending FY2016'!$A:$E,5,FALSE),"0")+H1198</f>
        <v>18722.059999999739</v>
      </c>
      <c r="L1198" s="1">
        <f t="shared" si="56"/>
        <v>18722.059999999739</v>
      </c>
      <c r="M1198" t="s">
        <v>18</v>
      </c>
      <c r="N1198" t="s">
        <v>600</v>
      </c>
      <c r="O1198" t="s">
        <v>20</v>
      </c>
      <c r="P1198" t="s">
        <v>21</v>
      </c>
      <c r="Q1198" t="s">
        <v>22</v>
      </c>
      <c r="R1198" t="s">
        <v>23</v>
      </c>
      <c r="S1198" t="s">
        <v>24</v>
      </c>
      <c r="T1198" s="1"/>
    </row>
    <row r="1199" spans="1:20" x14ac:dyDescent="0.25">
      <c r="A1199" t="str">
        <f t="shared" si="54"/>
        <v>S1004850012500</v>
      </c>
      <c r="B1199" t="s">
        <v>15</v>
      </c>
      <c r="C1199" t="s">
        <v>799</v>
      </c>
      <c r="D1199" t="s">
        <v>17</v>
      </c>
      <c r="E1199" s="1">
        <v>0</v>
      </c>
      <c r="F1199" s="1">
        <v>0</v>
      </c>
      <c r="G1199" s="1">
        <v>0</v>
      </c>
      <c r="H1199" s="1"/>
      <c r="J1199" s="1">
        <f t="shared" si="55"/>
        <v>0</v>
      </c>
      <c r="K1199" s="1">
        <f>IFERROR(VLOOKUP(A1199,'Ending FY2016'!$A:$E,5,FALSE),"0")+H1199</f>
        <v>0</v>
      </c>
      <c r="L1199" s="1">
        <f t="shared" si="56"/>
        <v>0</v>
      </c>
      <c r="M1199" t="s">
        <v>18</v>
      </c>
      <c r="N1199" t="s">
        <v>600</v>
      </c>
      <c r="O1199" t="s">
        <v>20</v>
      </c>
      <c r="P1199" t="s">
        <v>21</v>
      </c>
      <c r="Q1199" t="s">
        <v>22</v>
      </c>
      <c r="R1199" t="s">
        <v>23</v>
      </c>
      <c r="S1199" t="s">
        <v>24</v>
      </c>
      <c r="T1199" s="1"/>
    </row>
    <row r="1200" spans="1:20" x14ac:dyDescent="0.25">
      <c r="A1200" t="str">
        <f t="shared" si="54"/>
        <v>S1004850012600</v>
      </c>
      <c r="B1200" t="s">
        <v>15</v>
      </c>
      <c r="C1200" t="s">
        <v>799</v>
      </c>
      <c r="D1200" t="s">
        <v>54</v>
      </c>
      <c r="E1200" s="1">
        <v>-4089002.94</v>
      </c>
      <c r="F1200" s="1">
        <v>206634.46</v>
      </c>
      <c r="G1200" s="1">
        <v>32016.06</v>
      </c>
      <c r="H1200" s="1"/>
      <c r="J1200" s="1">
        <f t="shared" si="55"/>
        <v>3914384.54</v>
      </c>
      <c r="K1200" s="1">
        <f>IFERROR(VLOOKUP(A1200,'Ending FY2016'!$A:$E,5,FALSE),"0")+H1200</f>
        <v>4595624.9799999977</v>
      </c>
      <c r="L1200" s="1">
        <f t="shared" si="56"/>
        <v>4595624.9799999977</v>
      </c>
      <c r="M1200" t="s">
        <v>18</v>
      </c>
      <c r="N1200" t="s">
        <v>600</v>
      </c>
      <c r="O1200" t="s">
        <v>20</v>
      </c>
      <c r="P1200" t="s">
        <v>21</v>
      </c>
      <c r="Q1200" t="s">
        <v>22</v>
      </c>
      <c r="R1200" t="s">
        <v>23</v>
      </c>
      <c r="S1200" t="s">
        <v>24</v>
      </c>
      <c r="T1200" s="1"/>
    </row>
    <row r="1201" spans="1:20" x14ac:dyDescent="0.25">
      <c r="A1201" t="str">
        <f t="shared" si="54"/>
        <v>S1004850012700</v>
      </c>
      <c r="B1201" t="s">
        <v>15</v>
      </c>
      <c r="C1201" t="s">
        <v>799</v>
      </c>
      <c r="D1201" t="s">
        <v>177</v>
      </c>
      <c r="E1201" s="1">
        <v>0</v>
      </c>
      <c r="F1201" s="1">
        <v>0</v>
      </c>
      <c r="G1201" s="1">
        <v>0</v>
      </c>
      <c r="H1201" s="1"/>
      <c r="J1201" s="1">
        <f t="shared" si="55"/>
        <v>0</v>
      </c>
      <c r="K1201" s="1">
        <f>IFERROR(VLOOKUP(A1201,'Ending FY2016'!$A:$E,5,FALSE),"0")+H1201</f>
        <v>0</v>
      </c>
      <c r="L1201" s="1">
        <f t="shared" si="56"/>
        <v>0</v>
      </c>
      <c r="M1201" t="s">
        <v>18</v>
      </c>
      <c r="N1201" t="s">
        <v>226</v>
      </c>
      <c r="O1201" t="s">
        <v>20</v>
      </c>
      <c r="P1201" t="s">
        <v>21</v>
      </c>
      <c r="Q1201" t="s">
        <v>22</v>
      </c>
      <c r="R1201" t="s">
        <v>79</v>
      </c>
      <c r="S1201" t="s">
        <v>23</v>
      </c>
      <c r="T1201" s="1"/>
    </row>
    <row r="1202" spans="1:20" x14ac:dyDescent="0.25">
      <c r="A1202" t="str">
        <f t="shared" si="54"/>
        <v>S1004850012800</v>
      </c>
      <c r="B1202" t="s">
        <v>15</v>
      </c>
      <c r="C1202" t="s">
        <v>799</v>
      </c>
      <c r="D1202" t="s">
        <v>55</v>
      </c>
      <c r="E1202" s="1">
        <v>0</v>
      </c>
      <c r="F1202" s="1">
        <v>598.5</v>
      </c>
      <c r="G1202" s="1">
        <v>0</v>
      </c>
      <c r="H1202" s="1"/>
      <c r="J1202" s="1">
        <f t="shared" si="55"/>
        <v>-598.5</v>
      </c>
      <c r="K1202" s="1">
        <f>IFERROR(VLOOKUP(A1202,'Ending FY2016'!$A:$E,5,FALSE),"0")+H1202</f>
        <v>0</v>
      </c>
      <c r="L1202" s="1">
        <f t="shared" si="56"/>
        <v>0</v>
      </c>
      <c r="M1202" t="s">
        <v>18</v>
      </c>
      <c r="N1202" t="s">
        <v>600</v>
      </c>
      <c r="O1202" t="s">
        <v>20</v>
      </c>
      <c r="P1202" t="s">
        <v>21</v>
      </c>
      <c r="Q1202" t="s">
        <v>22</v>
      </c>
      <c r="R1202" t="s">
        <v>23</v>
      </c>
      <c r="S1202" t="s">
        <v>24</v>
      </c>
      <c r="T1202" s="1"/>
    </row>
    <row r="1203" spans="1:20" x14ac:dyDescent="0.25">
      <c r="A1203" t="str">
        <f t="shared" si="54"/>
        <v>S1004850012900</v>
      </c>
      <c r="B1203" t="s">
        <v>15</v>
      </c>
      <c r="C1203" t="s">
        <v>799</v>
      </c>
      <c r="D1203" t="s">
        <v>25</v>
      </c>
      <c r="E1203" s="1">
        <v>-271583.43</v>
      </c>
      <c r="F1203" s="1">
        <v>0</v>
      </c>
      <c r="G1203" s="1">
        <v>0</v>
      </c>
      <c r="H1203" s="1"/>
      <c r="J1203" s="1">
        <f t="shared" si="55"/>
        <v>271583.43</v>
      </c>
      <c r="K1203" s="1">
        <f>IFERROR(VLOOKUP(A1203,'Ending FY2016'!$A:$E,5,FALSE),"0")+H1203</f>
        <v>271593.03000000003</v>
      </c>
      <c r="L1203" s="1">
        <f t="shared" si="56"/>
        <v>271583.43</v>
      </c>
      <c r="M1203" t="s">
        <v>18</v>
      </c>
      <c r="N1203" t="s">
        <v>58</v>
      </c>
      <c r="O1203" t="s">
        <v>20</v>
      </c>
      <c r="P1203" t="s">
        <v>41</v>
      </c>
      <c r="Q1203" t="s">
        <v>22</v>
      </c>
      <c r="R1203" t="s">
        <v>23</v>
      </c>
      <c r="S1203" t="s">
        <v>24</v>
      </c>
      <c r="T1203" s="1"/>
    </row>
    <row r="1204" spans="1:20" x14ac:dyDescent="0.25">
      <c r="A1204" t="str">
        <f t="shared" si="54"/>
        <v>S1004850013100</v>
      </c>
      <c r="B1204" t="s">
        <v>15</v>
      </c>
      <c r="C1204" t="s">
        <v>799</v>
      </c>
      <c r="D1204" t="s">
        <v>27</v>
      </c>
      <c r="E1204" s="1">
        <v>12909.03</v>
      </c>
      <c r="F1204" s="1">
        <v>0</v>
      </c>
      <c r="G1204" s="1">
        <v>0</v>
      </c>
      <c r="H1204" s="1"/>
      <c r="J1204" s="1">
        <f t="shared" si="55"/>
        <v>-12909.03</v>
      </c>
      <c r="K1204" s="1">
        <f>IFERROR(VLOOKUP(A1204,'Ending FY2016'!$A:$E,5,FALSE),"0")+H1204</f>
        <v>-12907.479999999981</v>
      </c>
      <c r="L1204" s="1">
        <f t="shared" si="56"/>
        <v>-12909.03</v>
      </c>
      <c r="M1204" t="s">
        <v>18</v>
      </c>
      <c r="N1204" t="s">
        <v>28</v>
      </c>
      <c r="O1204" t="s">
        <v>20</v>
      </c>
      <c r="P1204" t="s">
        <v>21</v>
      </c>
      <c r="Q1204" t="s">
        <v>22</v>
      </c>
      <c r="R1204" t="s">
        <v>23</v>
      </c>
      <c r="S1204" t="s">
        <v>24</v>
      </c>
      <c r="T1204" s="1"/>
    </row>
    <row r="1205" spans="1:20" x14ac:dyDescent="0.25">
      <c r="A1205" t="str">
        <f t="shared" si="54"/>
        <v>S1004850013200</v>
      </c>
      <c r="B1205" t="s">
        <v>15</v>
      </c>
      <c r="C1205" t="s">
        <v>799</v>
      </c>
      <c r="D1205" t="s">
        <v>57</v>
      </c>
      <c r="E1205" s="1">
        <v>-579327.61</v>
      </c>
      <c r="F1205" s="1">
        <v>0</v>
      </c>
      <c r="G1205" s="1">
        <v>0</v>
      </c>
      <c r="H1205" s="1"/>
      <c r="J1205" s="1">
        <f t="shared" si="55"/>
        <v>579327.61</v>
      </c>
      <c r="K1205" s="1">
        <f>IFERROR(VLOOKUP(A1205,'Ending FY2016'!$A:$E,5,FALSE),"0")+H1205</f>
        <v>580541</v>
      </c>
      <c r="L1205" s="1">
        <f t="shared" si="56"/>
        <v>580541</v>
      </c>
      <c r="M1205" t="s">
        <v>18</v>
      </c>
      <c r="N1205" t="s">
        <v>48</v>
      </c>
      <c r="O1205" t="s">
        <v>20</v>
      </c>
      <c r="P1205" t="s">
        <v>41</v>
      </c>
      <c r="Q1205" t="s">
        <v>22</v>
      </c>
      <c r="R1205" t="s">
        <v>23</v>
      </c>
      <c r="S1205" t="s">
        <v>24</v>
      </c>
      <c r="T1205" s="1"/>
    </row>
    <row r="1206" spans="1:20" x14ac:dyDescent="0.25">
      <c r="A1206" t="str">
        <f t="shared" si="54"/>
        <v>S1004850013300</v>
      </c>
      <c r="B1206" t="s">
        <v>15</v>
      </c>
      <c r="C1206" t="s">
        <v>799</v>
      </c>
      <c r="D1206" t="s">
        <v>59</v>
      </c>
      <c r="E1206" s="1">
        <v>0</v>
      </c>
      <c r="F1206" s="1">
        <v>0</v>
      </c>
      <c r="G1206" s="1">
        <v>0</v>
      </c>
      <c r="H1206" s="1"/>
      <c r="J1206" s="1">
        <f t="shared" si="55"/>
        <v>0</v>
      </c>
      <c r="K1206" s="1">
        <f>IFERROR(VLOOKUP(A1206,'Ending FY2016'!$A:$E,5,FALSE),"0")+H1206</f>
        <v>0</v>
      </c>
      <c r="L1206" s="1">
        <f t="shared" si="56"/>
        <v>0</v>
      </c>
      <c r="M1206" t="s">
        <v>18</v>
      </c>
      <c r="N1206" t="s">
        <v>801</v>
      </c>
      <c r="O1206" t="s">
        <v>20</v>
      </c>
      <c r="P1206" t="s">
        <v>23</v>
      </c>
      <c r="Q1206" t="s">
        <v>22</v>
      </c>
      <c r="R1206" t="s">
        <v>23</v>
      </c>
      <c r="S1206" t="s">
        <v>24</v>
      </c>
      <c r="T1206" s="1"/>
    </row>
    <row r="1207" spans="1:20" x14ac:dyDescent="0.25">
      <c r="A1207" t="str">
        <f t="shared" si="54"/>
        <v>S1004850013400</v>
      </c>
      <c r="B1207" t="s">
        <v>15</v>
      </c>
      <c r="C1207" t="s">
        <v>799</v>
      </c>
      <c r="D1207" t="s">
        <v>29</v>
      </c>
      <c r="E1207" s="1">
        <v>-50128.31</v>
      </c>
      <c r="F1207" s="1">
        <v>0</v>
      </c>
      <c r="G1207" s="1">
        <v>0</v>
      </c>
      <c r="H1207" s="1"/>
      <c r="J1207" s="1">
        <f t="shared" si="55"/>
        <v>50128.31</v>
      </c>
      <c r="K1207" s="1">
        <f>IFERROR(VLOOKUP(A1207,'Ending FY2016'!$A:$E,5,FALSE),"0")+H1207</f>
        <v>50136.47</v>
      </c>
      <c r="L1207" s="1">
        <f t="shared" si="56"/>
        <v>50128.31</v>
      </c>
      <c r="M1207" t="s">
        <v>18</v>
      </c>
      <c r="N1207" t="s">
        <v>48</v>
      </c>
      <c r="O1207" t="s">
        <v>20</v>
      </c>
      <c r="P1207" t="s">
        <v>41</v>
      </c>
      <c r="Q1207" t="s">
        <v>22</v>
      </c>
      <c r="R1207" t="s">
        <v>23</v>
      </c>
      <c r="S1207" t="s">
        <v>24</v>
      </c>
      <c r="T1207" s="1"/>
    </row>
    <row r="1208" spans="1:20" x14ac:dyDescent="0.25">
      <c r="A1208" t="str">
        <f t="shared" si="54"/>
        <v>S1004850013500</v>
      </c>
      <c r="B1208" t="s">
        <v>15</v>
      </c>
      <c r="C1208" t="s">
        <v>799</v>
      </c>
      <c r="D1208" t="s">
        <v>31</v>
      </c>
      <c r="E1208" s="1">
        <v>0</v>
      </c>
      <c r="F1208" s="1">
        <v>0</v>
      </c>
      <c r="G1208" s="1">
        <v>0</v>
      </c>
      <c r="H1208" s="1"/>
      <c r="J1208" s="1">
        <f t="shared" si="55"/>
        <v>0</v>
      </c>
      <c r="K1208" s="1">
        <f>IFERROR(VLOOKUP(A1208,'Ending FY2016'!$A:$E,5,FALSE),"0")+H1208</f>
        <v>0</v>
      </c>
      <c r="L1208" s="1">
        <f t="shared" si="56"/>
        <v>0</v>
      </c>
      <c r="M1208" t="s">
        <v>18</v>
      </c>
      <c r="N1208" t="s">
        <v>801</v>
      </c>
      <c r="O1208" t="s">
        <v>20</v>
      </c>
      <c r="P1208" t="s">
        <v>23</v>
      </c>
      <c r="Q1208" t="s">
        <v>22</v>
      </c>
      <c r="R1208" t="s">
        <v>23</v>
      </c>
      <c r="S1208" t="s">
        <v>24</v>
      </c>
      <c r="T1208" s="1"/>
    </row>
    <row r="1209" spans="1:20" x14ac:dyDescent="0.25">
      <c r="A1209" t="str">
        <f t="shared" si="54"/>
        <v>S1004850013600</v>
      </c>
      <c r="B1209" t="s">
        <v>15</v>
      </c>
      <c r="C1209" t="s">
        <v>799</v>
      </c>
      <c r="D1209" t="s">
        <v>61</v>
      </c>
      <c r="E1209" s="1">
        <v>0</v>
      </c>
      <c r="F1209" s="1">
        <v>0</v>
      </c>
      <c r="G1209" s="1">
        <v>0</v>
      </c>
      <c r="H1209" s="1"/>
      <c r="J1209" s="1">
        <f t="shared" si="55"/>
        <v>0</v>
      </c>
      <c r="K1209" s="1">
        <f>IFERROR(VLOOKUP(A1209,'Ending FY2016'!$A:$E,5,FALSE),"0")+H1209</f>
        <v>0</v>
      </c>
      <c r="L1209" s="1">
        <f t="shared" si="56"/>
        <v>0</v>
      </c>
      <c r="M1209" t="s">
        <v>18</v>
      </c>
      <c r="N1209" t="s">
        <v>788</v>
      </c>
      <c r="O1209" t="s">
        <v>20</v>
      </c>
      <c r="P1209" t="s">
        <v>99</v>
      </c>
      <c r="Q1209" t="s">
        <v>22</v>
      </c>
      <c r="R1209" t="s">
        <v>79</v>
      </c>
      <c r="S1209" t="s">
        <v>23</v>
      </c>
      <c r="T1209" s="1"/>
    </row>
    <row r="1210" spans="1:20" x14ac:dyDescent="0.25">
      <c r="A1210" t="str">
        <f t="shared" si="54"/>
        <v>S1004850014000</v>
      </c>
      <c r="B1210" t="s">
        <v>15</v>
      </c>
      <c r="C1210" t="s">
        <v>799</v>
      </c>
      <c r="D1210" t="s">
        <v>164</v>
      </c>
      <c r="E1210" s="1">
        <v>0</v>
      </c>
      <c r="F1210" s="1">
        <v>0</v>
      </c>
      <c r="G1210" s="1">
        <v>0</v>
      </c>
      <c r="H1210" s="1"/>
      <c r="J1210" s="1">
        <f t="shared" si="55"/>
        <v>0</v>
      </c>
      <c r="K1210" s="1">
        <f>IFERROR(VLOOKUP(A1210,'Ending FY2016'!$A:$E,5,FALSE),"0")+H1210</f>
        <v>0</v>
      </c>
      <c r="L1210" s="1">
        <f t="shared" si="56"/>
        <v>0</v>
      </c>
      <c r="M1210" t="s">
        <v>18</v>
      </c>
      <c r="N1210" t="s">
        <v>65</v>
      </c>
      <c r="O1210" t="s">
        <v>20</v>
      </c>
      <c r="P1210" t="s">
        <v>41</v>
      </c>
      <c r="Q1210" t="s">
        <v>22</v>
      </c>
      <c r="R1210" t="s">
        <v>23</v>
      </c>
      <c r="S1210" t="s">
        <v>66</v>
      </c>
      <c r="T1210" s="1"/>
    </row>
    <row r="1211" spans="1:20" x14ac:dyDescent="0.25">
      <c r="A1211" t="str">
        <f t="shared" si="54"/>
        <v>S1004850014100</v>
      </c>
      <c r="B1211" t="s">
        <v>15</v>
      </c>
      <c r="C1211" t="s">
        <v>799</v>
      </c>
      <c r="D1211" t="s">
        <v>64</v>
      </c>
      <c r="E1211" s="1">
        <v>0</v>
      </c>
      <c r="F1211" s="1">
        <v>0</v>
      </c>
      <c r="G1211" s="1">
        <v>0</v>
      </c>
      <c r="H1211" s="1"/>
      <c r="J1211" s="1">
        <f t="shared" si="55"/>
        <v>0</v>
      </c>
      <c r="K1211" s="1">
        <f>IFERROR(VLOOKUP(A1211,'Ending FY2016'!$A:$E,5,FALSE),"0")+H1211</f>
        <v>0</v>
      </c>
      <c r="L1211" s="1">
        <f t="shared" si="56"/>
        <v>0</v>
      </c>
      <c r="M1211" t="s">
        <v>18</v>
      </c>
      <c r="N1211" t="s">
        <v>65</v>
      </c>
      <c r="O1211" t="s">
        <v>20</v>
      </c>
      <c r="P1211" t="s">
        <v>41</v>
      </c>
      <c r="Q1211" t="s">
        <v>22</v>
      </c>
      <c r="R1211" t="s">
        <v>23</v>
      </c>
      <c r="S1211" t="s">
        <v>66</v>
      </c>
      <c r="T1211" s="1"/>
    </row>
    <row r="1212" spans="1:20" x14ac:dyDescent="0.25">
      <c r="A1212" t="str">
        <f t="shared" si="54"/>
        <v>S1004850014200</v>
      </c>
      <c r="B1212" t="s">
        <v>15</v>
      </c>
      <c r="C1212" t="s">
        <v>799</v>
      </c>
      <c r="D1212" t="s">
        <v>67</v>
      </c>
      <c r="E1212" s="1">
        <v>-412685.2</v>
      </c>
      <c r="F1212" s="1">
        <v>0</v>
      </c>
      <c r="G1212" s="1">
        <v>0</v>
      </c>
      <c r="H1212" s="1"/>
      <c r="J1212" s="1">
        <f t="shared" si="55"/>
        <v>412685.2</v>
      </c>
      <c r="K1212" s="1">
        <f>IFERROR(VLOOKUP(A1212,'Ending FY2016'!$A:$E,5,FALSE),"0")+H1212</f>
        <v>412689.88</v>
      </c>
      <c r="L1212" s="1">
        <f t="shared" si="56"/>
        <v>412685.2</v>
      </c>
      <c r="M1212" t="s">
        <v>18</v>
      </c>
      <c r="N1212" t="s">
        <v>802</v>
      </c>
      <c r="O1212" t="s">
        <v>20</v>
      </c>
      <c r="P1212" t="s">
        <v>41</v>
      </c>
      <c r="Q1212" t="s">
        <v>22</v>
      </c>
      <c r="R1212" t="s">
        <v>23</v>
      </c>
      <c r="S1212" t="s">
        <v>66</v>
      </c>
      <c r="T1212" s="1"/>
    </row>
    <row r="1213" spans="1:20" x14ac:dyDescent="0.25">
      <c r="A1213" t="str">
        <f t="shared" si="54"/>
        <v>S1004850014400</v>
      </c>
      <c r="B1213" t="s">
        <v>15</v>
      </c>
      <c r="C1213" t="s">
        <v>799</v>
      </c>
      <c r="D1213" t="s">
        <v>68</v>
      </c>
      <c r="E1213" s="1">
        <v>0</v>
      </c>
      <c r="F1213" s="1">
        <v>0</v>
      </c>
      <c r="G1213" s="1">
        <v>0</v>
      </c>
      <c r="H1213" s="1"/>
      <c r="J1213" s="1">
        <f t="shared" si="55"/>
        <v>0</v>
      </c>
      <c r="K1213" s="1">
        <f>IFERROR(VLOOKUP(A1213,'Ending FY2016'!$A:$E,5,FALSE),"0")+H1213</f>
        <v>0</v>
      </c>
      <c r="L1213" s="1">
        <f t="shared" si="56"/>
        <v>0</v>
      </c>
      <c r="M1213" t="s">
        <v>18</v>
      </c>
      <c r="N1213" t="s">
        <v>65</v>
      </c>
      <c r="O1213" t="s">
        <v>20</v>
      </c>
      <c r="P1213" t="s">
        <v>41</v>
      </c>
      <c r="Q1213" t="s">
        <v>22</v>
      </c>
      <c r="R1213" t="s">
        <v>23</v>
      </c>
      <c r="S1213" t="s">
        <v>66</v>
      </c>
      <c r="T1213" s="1"/>
    </row>
    <row r="1214" spans="1:20" x14ac:dyDescent="0.25">
      <c r="A1214" t="str">
        <f t="shared" si="54"/>
        <v>S1004850014600</v>
      </c>
      <c r="B1214" t="s">
        <v>15</v>
      </c>
      <c r="C1214" t="s">
        <v>799</v>
      </c>
      <c r="D1214" t="s">
        <v>200</v>
      </c>
      <c r="E1214" s="1">
        <v>-32351.439999999999</v>
      </c>
      <c r="F1214" s="1">
        <v>0</v>
      </c>
      <c r="G1214" s="1">
        <v>0</v>
      </c>
      <c r="H1214" s="1"/>
      <c r="J1214" s="1">
        <f t="shared" si="55"/>
        <v>32351.439999999999</v>
      </c>
      <c r="K1214" s="1">
        <f>IFERROR(VLOOKUP(A1214,'Ending FY2016'!$A:$E,5,FALSE),"0")+H1214</f>
        <v>32351.949999999997</v>
      </c>
      <c r="L1214" s="1">
        <f t="shared" si="56"/>
        <v>32351.439999999999</v>
      </c>
      <c r="M1214" t="s">
        <v>18</v>
      </c>
      <c r="N1214" t="s">
        <v>48</v>
      </c>
      <c r="O1214" t="s">
        <v>20</v>
      </c>
      <c r="P1214" t="s">
        <v>41</v>
      </c>
      <c r="Q1214" t="s">
        <v>22</v>
      </c>
      <c r="R1214" t="s">
        <v>23</v>
      </c>
      <c r="S1214" t="s">
        <v>24</v>
      </c>
      <c r="T1214" s="1"/>
    </row>
    <row r="1215" spans="1:20" x14ac:dyDescent="0.25">
      <c r="A1215" t="str">
        <f t="shared" si="54"/>
        <v>S1004850014700</v>
      </c>
      <c r="B1215" t="s">
        <v>15</v>
      </c>
      <c r="C1215" t="s">
        <v>799</v>
      </c>
      <c r="D1215" t="s">
        <v>241</v>
      </c>
      <c r="E1215" s="1">
        <v>0</v>
      </c>
      <c r="F1215" s="1">
        <v>0</v>
      </c>
      <c r="G1215" s="1">
        <v>0</v>
      </c>
      <c r="H1215" s="1"/>
      <c r="J1215" s="1">
        <f t="shared" si="55"/>
        <v>0</v>
      </c>
      <c r="K1215" s="1">
        <f>IFERROR(VLOOKUP(A1215,'Ending FY2016'!$A:$E,5,FALSE),"0")+H1215</f>
        <v>0</v>
      </c>
      <c r="L1215" s="1">
        <f t="shared" si="56"/>
        <v>0</v>
      </c>
      <c r="M1215" t="s">
        <v>18</v>
      </c>
      <c r="N1215" t="s">
        <v>801</v>
      </c>
      <c r="O1215" t="s">
        <v>20</v>
      </c>
      <c r="P1215" t="s">
        <v>23</v>
      </c>
      <c r="Q1215" t="s">
        <v>22</v>
      </c>
      <c r="R1215" t="s">
        <v>23</v>
      </c>
      <c r="S1215" t="s">
        <v>24</v>
      </c>
      <c r="T1215" s="1"/>
    </row>
    <row r="1216" spans="1:20" x14ac:dyDescent="0.25">
      <c r="A1216" t="str">
        <f t="shared" si="54"/>
        <v>S1004850022600</v>
      </c>
      <c r="B1216" t="s">
        <v>15</v>
      </c>
      <c r="C1216" t="s">
        <v>799</v>
      </c>
      <c r="D1216" t="s">
        <v>169</v>
      </c>
      <c r="E1216" s="1">
        <v>0</v>
      </c>
      <c r="F1216" s="1">
        <v>0</v>
      </c>
      <c r="G1216" s="1">
        <v>0</v>
      </c>
      <c r="H1216" s="1"/>
      <c r="J1216" s="1">
        <f t="shared" si="55"/>
        <v>0</v>
      </c>
      <c r="K1216" s="1">
        <f>IFERROR(VLOOKUP(A1216,'Ending FY2016'!$A:$E,5,FALSE),"0")+H1216</f>
        <v>1.000000000007276</v>
      </c>
      <c r="L1216" s="1">
        <f t="shared" si="56"/>
        <v>0</v>
      </c>
      <c r="M1216" t="s">
        <v>70</v>
      </c>
      <c r="N1216" t="s">
        <v>226</v>
      </c>
      <c r="O1216" t="s">
        <v>20</v>
      </c>
      <c r="P1216" t="s">
        <v>21</v>
      </c>
      <c r="Q1216" t="s">
        <v>22</v>
      </c>
      <c r="R1216" t="s">
        <v>23</v>
      </c>
      <c r="S1216" t="s">
        <v>23</v>
      </c>
      <c r="T1216" s="1"/>
    </row>
    <row r="1217" spans="1:20" x14ac:dyDescent="0.25">
      <c r="A1217" t="str">
        <f t="shared" si="54"/>
        <v>S1004850022700</v>
      </c>
      <c r="B1217" t="s">
        <v>15</v>
      </c>
      <c r="C1217" t="s">
        <v>799</v>
      </c>
      <c r="D1217" t="s">
        <v>475</v>
      </c>
      <c r="E1217" s="1">
        <v>0</v>
      </c>
      <c r="F1217" s="1">
        <v>0</v>
      </c>
      <c r="G1217" s="1">
        <v>0</v>
      </c>
      <c r="H1217" s="1"/>
      <c r="J1217" s="1">
        <f t="shared" si="55"/>
        <v>0</v>
      </c>
      <c r="K1217" s="1">
        <f>IFERROR(VLOOKUP(A1217,'Ending FY2016'!$A:$E,5,FALSE),"0")+H1217</f>
        <v>1</v>
      </c>
      <c r="L1217" s="1">
        <f t="shared" si="56"/>
        <v>0</v>
      </c>
      <c r="M1217" t="s">
        <v>70</v>
      </c>
      <c r="N1217" t="s">
        <v>98</v>
      </c>
      <c r="O1217" t="s">
        <v>20</v>
      </c>
      <c r="P1217" t="s">
        <v>21</v>
      </c>
      <c r="Q1217" t="s">
        <v>22</v>
      </c>
      <c r="R1217" t="s">
        <v>21</v>
      </c>
      <c r="S1217" t="s">
        <v>23</v>
      </c>
      <c r="T1217" s="1"/>
    </row>
    <row r="1218" spans="1:20" x14ac:dyDescent="0.25">
      <c r="A1218" t="str">
        <f t="shared" si="54"/>
        <v>S1004850023700</v>
      </c>
      <c r="B1218" t="s">
        <v>15</v>
      </c>
      <c r="C1218" t="s">
        <v>799</v>
      </c>
      <c r="D1218" t="s">
        <v>73</v>
      </c>
      <c r="E1218" s="1">
        <v>0</v>
      </c>
      <c r="F1218" s="1">
        <v>0</v>
      </c>
      <c r="G1218" s="1">
        <v>0</v>
      </c>
      <c r="H1218" s="1"/>
      <c r="J1218" s="1">
        <f t="shared" si="55"/>
        <v>0</v>
      </c>
      <c r="K1218" s="1">
        <f>IFERROR(VLOOKUP(A1218,'Ending FY2016'!$A:$E,5,FALSE),"0")+H1218</f>
        <v>-1.6099999999933061</v>
      </c>
      <c r="L1218" s="1">
        <f t="shared" si="56"/>
        <v>0</v>
      </c>
      <c r="M1218" t="s">
        <v>70</v>
      </c>
      <c r="N1218" t="s">
        <v>48</v>
      </c>
      <c r="O1218" t="s">
        <v>20</v>
      </c>
      <c r="P1218" t="s">
        <v>41</v>
      </c>
      <c r="Q1218" t="s">
        <v>22</v>
      </c>
      <c r="R1218" t="s">
        <v>23</v>
      </c>
      <c r="S1218" t="s">
        <v>24</v>
      </c>
      <c r="T1218" s="1"/>
    </row>
    <row r="1219" spans="1:20" x14ac:dyDescent="0.25">
      <c r="A1219" t="str">
        <f t="shared" si="54"/>
        <v>S1004850024100</v>
      </c>
      <c r="B1219" t="s">
        <v>15</v>
      </c>
      <c r="C1219" t="s">
        <v>799</v>
      </c>
      <c r="D1219" t="s">
        <v>74</v>
      </c>
      <c r="E1219" s="1">
        <v>-439172.47</v>
      </c>
      <c r="F1219" s="1">
        <v>57683.75</v>
      </c>
      <c r="G1219" s="1">
        <v>0</v>
      </c>
      <c r="H1219" s="1"/>
      <c r="J1219" s="1">
        <f t="shared" si="55"/>
        <v>381488.72</v>
      </c>
      <c r="K1219" s="1">
        <f>IFERROR(VLOOKUP(A1219,'Ending FY2016'!$A:$E,5,FALSE),"0")+H1219</f>
        <v>381484.95999999996</v>
      </c>
      <c r="L1219" s="1">
        <f t="shared" si="56"/>
        <v>381488.72</v>
      </c>
      <c r="M1219" t="s">
        <v>70</v>
      </c>
      <c r="N1219" t="s">
        <v>65</v>
      </c>
      <c r="O1219" t="s">
        <v>20</v>
      </c>
      <c r="P1219" t="s">
        <v>41</v>
      </c>
      <c r="Q1219" t="s">
        <v>22</v>
      </c>
      <c r="R1219" t="s">
        <v>23</v>
      </c>
      <c r="S1219" t="s">
        <v>66</v>
      </c>
      <c r="T1219" s="1"/>
    </row>
    <row r="1220" spans="1:20" x14ac:dyDescent="0.25">
      <c r="A1220" t="str">
        <f t="shared" ref="A1220:A1283" si="57">B1220&amp;C1220&amp;D1220</f>
        <v>S5824850026500</v>
      </c>
      <c r="B1220" t="s">
        <v>803</v>
      </c>
      <c r="C1220" t="s">
        <v>799</v>
      </c>
      <c r="D1220" t="s">
        <v>754</v>
      </c>
      <c r="E1220" s="1">
        <v>-27044.240000000002</v>
      </c>
      <c r="F1220" s="1">
        <v>0</v>
      </c>
      <c r="G1220" s="1">
        <v>0</v>
      </c>
      <c r="H1220" s="1"/>
      <c r="J1220" s="1">
        <f t="shared" ref="J1220:J1283" si="58">-E1220-F1220+G1220+H1220</f>
        <v>27044.240000000002</v>
      </c>
      <c r="K1220" s="1">
        <f>IFERROR(VLOOKUP(A1220,'Ending FY2016'!$A:$E,5,FALSE),"0")+H1220</f>
        <v>27048.829999999987</v>
      </c>
      <c r="L1220" s="1">
        <f t="shared" ref="L1220:L1283" si="59">IF(J1220-K1220&lt;-10,K1220+I1220,IF(J1220-K1220&gt;10,K1220+I1220,J1220+I1220))</f>
        <v>27044.240000000002</v>
      </c>
      <c r="M1220" t="s">
        <v>70</v>
      </c>
      <c r="N1220" t="s">
        <v>778</v>
      </c>
      <c r="O1220" t="s">
        <v>135</v>
      </c>
      <c r="P1220" t="s">
        <v>41</v>
      </c>
      <c r="Q1220" t="s">
        <v>22</v>
      </c>
      <c r="R1220" t="s">
        <v>23</v>
      </c>
      <c r="S1220" t="s">
        <v>24</v>
      </c>
      <c r="T1220" s="1"/>
    </row>
    <row r="1221" spans="1:20" x14ac:dyDescent="0.25">
      <c r="A1221" t="str">
        <f t="shared" si="57"/>
        <v>S5824850027800</v>
      </c>
      <c r="B1221" t="s">
        <v>803</v>
      </c>
      <c r="C1221" t="s">
        <v>799</v>
      </c>
      <c r="D1221" t="s">
        <v>787</v>
      </c>
      <c r="E1221" s="1">
        <v>-153793.63</v>
      </c>
      <c r="F1221" s="1">
        <v>0</v>
      </c>
      <c r="G1221" s="1">
        <v>0</v>
      </c>
      <c r="H1221" s="1"/>
      <c r="J1221" s="1">
        <f t="shared" si="58"/>
        <v>153793.63</v>
      </c>
      <c r="K1221" s="1">
        <f>IFERROR(VLOOKUP(A1221,'Ending FY2016'!$A:$E,5,FALSE),"0")+H1221</f>
        <v>153803.03</v>
      </c>
      <c r="L1221" s="1">
        <f t="shared" si="59"/>
        <v>153793.63</v>
      </c>
      <c r="M1221" t="s">
        <v>70</v>
      </c>
      <c r="N1221" t="s">
        <v>804</v>
      </c>
      <c r="O1221" t="s">
        <v>135</v>
      </c>
      <c r="P1221" t="s">
        <v>41</v>
      </c>
      <c r="Q1221" t="s">
        <v>22</v>
      </c>
      <c r="R1221" t="s">
        <v>23</v>
      </c>
      <c r="S1221" t="s">
        <v>24</v>
      </c>
      <c r="T1221" s="1"/>
    </row>
    <row r="1222" spans="1:20" x14ac:dyDescent="0.25">
      <c r="A1222" t="str">
        <f t="shared" si="57"/>
        <v>S5824850028700</v>
      </c>
      <c r="B1222" t="s">
        <v>803</v>
      </c>
      <c r="C1222" t="s">
        <v>799</v>
      </c>
      <c r="D1222" t="s">
        <v>499</v>
      </c>
      <c r="E1222" s="1">
        <v>-16538.84</v>
      </c>
      <c r="F1222" s="1">
        <v>0</v>
      </c>
      <c r="G1222" s="1">
        <v>0</v>
      </c>
      <c r="H1222" s="1"/>
      <c r="J1222" s="1">
        <f t="shared" si="58"/>
        <v>16538.84</v>
      </c>
      <c r="K1222" s="1">
        <f>IFERROR(VLOOKUP(A1222,'Ending FY2016'!$A:$E,5,FALSE),"0")+H1222</f>
        <v>16544</v>
      </c>
      <c r="L1222" s="1">
        <f t="shared" si="59"/>
        <v>16538.84</v>
      </c>
      <c r="M1222" t="s">
        <v>70</v>
      </c>
      <c r="N1222" t="s">
        <v>252</v>
      </c>
      <c r="O1222" t="s">
        <v>135</v>
      </c>
      <c r="P1222" t="s">
        <v>41</v>
      </c>
      <c r="Q1222" t="s">
        <v>22</v>
      </c>
      <c r="R1222" t="s">
        <v>23</v>
      </c>
      <c r="S1222" t="s">
        <v>66</v>
      </c>
      <c r="T1222" s="1"/>
    </row>
    <row r="1223" spans="1:20" x14ac:dyDescent="0.25">
      <c r="A1223" t="str">
        <f t="shared" si="57"/>
        <v>S5834850036100</v>
      </c>
      <c r="B1223" t="s">
        <v>805</v>
      </c>
      <c r="C1223" t="s">
        <v>799</v>
      </c>
      <c r="D1223" t="s">
        <v>152</v>
      </c>
      <c r="E1223" s="1">
        <v>-4975765.3899999997</v>
      </c>
      <c r="F1223" s="1">
        <v>1851757.73</v>
      </c>
      <c r="G1223" s="1">
        <v>0</v>
      </c>
      <c r="H1223" s="1"/>
      <c r="J1223" s="1">
        <f t="shared" si="58"/>
        <v>3124007.6599999997</v>
      </c>
      <c r="K1223" s="1">
        <f>IFERROR(VLOOKUP(A1223,'Ending FY2016'!$A:$E,5,FALSE),"0")+H1223</f>
        <v>-12873166.259999998</v>
      </c>
      <c r="L1223" s="1">
        <f t="shared" si="59"/>
        <v>-12873166.259999998</v>
      </c>
      <c r="M1223" t="s">
        <v>36</v>
      </c>
      <c r="N1223" t="s">
        <v>157</v>
      </c>
      <c r="O1223" t="s">
        <v>135</v>
      </c>
      <c r="P1223" t="s">
        <v>41</v>
      </c>
      <c r="Q1223" t="s">
        <v>22</v>
      </c>
      <c r="R1223" t="s">
        <v>23</v>
      </c>
      <c r="S1223" t="s">
        <v>24</v>
      </c>
      <c r="T1223" s="1"/>
    </row>
    <row r="1224" spans="1:20" x14ac:dyDescent="0.25">
      <c r="A1224" t="str">
        <f t="shared" si="57"/>
        <v>S5834850036400</v>
      </c>
      <c r="B1224" t="s">
        <v>805</v>
      </c>
      <c r="C1224" t="s">
        <v>799</v>
      </c>
      <c r="D1224" t="s">
        <v>806</v>
      </c>
      <c r="E1224" s="1">
        <v>0</v>
      </c>
      <c r="F1224" s="1">
        <v>0</v>
      </c>
      <c r="G1224" s="1">
        <v>0</v>
      </c>
      <c r="H1224" s="1"/>
      <c r="J1224" s="1">
        <f t="shared" si="58"/>
        <v>0</v>
      </c>
      <c r="K1224" s="1">
        <f>IFERROR(VLOOKUP(A1224,'Ending FY2016'!$A:$E,5,FALSE),"0")+H1224</f>
        <v>89509567</v>
      </c>
      <c r="L1224" s="1">
        <f t="shared" si="59"/>
        <v>89509567</v>
      </c>
      <c r="M1224" t="s">
        <v>36</v>
      </c>
      <c r="N1224" t="s">
        <v>780</v>
      </c>
      <c r="O1224" t="s">
        <v>135</v>
      </c>
      <c r="P1224" t="s">
        <v>41</v>
      </c>
      <c r="Q1224" t="s">
        <v>22</v>
      </c>
      <c r="R1224" t="s">
        <v>23</v>
      </c>
      <c r="S1224" t="s">
        <v>24</v>
      </c>
      <c r="T1224" s="1"/>
    </row>
    <row r="1225" spans="1:20" x14ac:dyDescent="0.25">
      <c r="A1225" t="str">
        <f t="shared" si="57"/>
        <v>S5834850036500</v>
      </c>
      <c r="B1225" t="s">
        <v>805</v>
      </c>
      <c r="C1225" t="s">
        <v>799</v>
      </c>
      <c r="D1225" t="s">
        <v>807</v>
      </c>
      <c r="E1225" s="1">
        <v>0</v>
      </c>
      <c r="F1225" s="1">
        <v>0</v>
      </c>
      <c r="G1225" s="1">
        <v>0</v>
      </c>
      <c r="H1225" s="1"/>
      <c r="J1225" s="1">
        <f t="shared" si="58"/>
        <v>0</v>
      </c>
      <c r="K1225" s="1">
        <f>IFERROR(VLOOKUP(A1225,'Ending FY2016'!$A:$E,5,FALSE),"0")+H1225</f>
        <v>-1</v>
      </c>
      <c r="L1225" s="1">
        <f t="shared" si="59"/>
        <v>0</v>
      </c>
      <c r="M1225" t="s">
        <v>36</v>
      </c>
      <c r="N1225" t="s">
        <v>780</v>
      </c>
      <c r="O1225" t="s">
        <v>135</v>
      </c>
      <c r="P1225" t="s">
        <v>41</v>
      </c>
      <c r="Q1225" t="s">
        <v>22</v>
      </c>
      <c r="R1225" t="s">
        <v>23</v>
      </c>
      <c r="S1225" t="s">
        <v>24</v>
      </c>
      <c r="T1225" s="1"/>
    </row>
    <row r="1226" spans="1:20" x14ac:dyDescent="0.25">
      <c r="A1226" t="str">
        <f t="shared" si="57"/>
        <v>S5834850037200</v>
      </c>
      <c r="B1226" t="s">
        <v>805</v>
      </c>
      <c r="C1226" t="s">
        <v>799</v>
      </c>
      <c r="D1226" t="s">
        <v>519</v>
      </c>
      <c r="E1226" s="1">
        <v>1467601087.53</v>
      </c>
      <c r="F1226" s="1">
        <v>-1472060491.23</v>
      </c>
      <c r="G1226" s="1">
        <v>0</v>
      </c>
      <c r="H1226" s="1"/>
      <c r="J1226" s="1">
        <f t="shared" si="58"/>
        <v>4459403.7000000477</v>
      </c>
      <c r="K1226" s="1">
        <f>IFERROR(VLOOKUP(A1226,'Ending FY2016'!$A:$E,5,FALSE),"0")+H1226</f>
        <v>-709895524.38</v>
      </c>
      <c r="L1226" s="1">
        <f t="shared" si="59"/>
        <v>-709895524.38</v>
      </c>
      <c r="M1226" t="s">
        <v>36</v>
      </c>
      <c r="N1226" t="s">
        <v>229</v>
      </c>
      <c r="O1226" t="s">
        <v>135</v>
      </c>
      <c r="P1226" t="s">
        <v>41</v>
      </c>
      <c r="Q1226" t="s">
        <v>22</v>
      </c>
      <c r="R1226" t="s">
        <v>23</v>
      </c>
      <c r="S1226" t="s">
        <v>24</v>
      </c>
      <c r="T1226" s="1"/>
    </row>
    <row r="1227" spans="1:20" x14ac:dyDescent="0.25">
      <c r="A1227" t="str">
        <f t="shared" si="57"/>
        <v>S5834850037300</v>
      </c>
      <c r="B1227" t="s">
        <v>805</v>
      </c>
      <c r="C1227" t="s">
        <v>799</v>
      </c>
      <c r="D1227" t="s">
        <v>520</v>
      </c>
      <c r="E1227" s="1">
        <v>419813997.58999997</v>
      </c>
      <c r="F1227" s="1">
        <v>-422744440.28000003</v>
      </c>
      <c r="G1227" s="1">
        <v>0</v>
      </c>
      <c r="H1227" s="1"/>
      <c r="J1227" s="1">
        <f t="shared" si="58"/>
        <v>2930442.6900000572</v>
      </c>
      <c r="K1227" s="1">
        <f>IFERROR(VLOOKUP(A1227,'Ending FY2016'!$A:$E,5,FALSE),"0")+H1227-417598831.01</f>
        <v>-417598831.00999999</v>
      </c>
      <c r="L1227" s="1">
        <f t="shared" si="59"/>
        <v>-417598831.00999999</v>
      </c>
      <c r="M1227" t="s">
        <v>36</v>
      </c>
      <c r="N1227" t="s">
        <v>229</v>
      </c>
      <c r="O1227" t="s">
        <v>135</v>
      </c>
      <c r="P1227" t="s">
        <v>41</v>
      </c>
      <c r="Q1227" t="s">
        <v>22</v>
      </c>
      <c r="R1227" t="s">
        <v>23</v>
      </c>
      <c r="S1227" t="s">
        <v>24</v>
      </c>
      <c r="T1227" s="1"/>
    </row>
    <row r="1228" spans="1:20" x14ac:dyDescent="0.25">
      <c r="A1228" t="str">
        <f t="shared" si="57"/>
        <v>S5834850037600</v>
      </c>
      <c r="B1228" t="s">
        <v>805</v>
      </c>
      <c r="C1228" t="s">
        <v>799</v>
      </c>
      <c r="D1228" t="s">
        <v>137</v>
      </c>
      <c r="E1228" s="1">
        <v>0</v>
      </c>
      <c r="F1228" s="1">
        <v>0</v>
      </c>
      <c r="G1228" s="1">
        <v>0</v>
      </c>
      <c r="H1228" s="1"/>
      <c r="J1228" s="1">
        <f t="shared" si="58"/>
        <v>0</v>
      </c>
      <c r="K1228" s="1">
        <f>IFERROR(VLOOKUP(A1228,'Ending FY2016'!$A:$E,5,FALSE),"0")+H1228</f>
        <v>0</v>
      </c>
      <c r="L1228" s="1">
        <f t="shared" si="59"/>
        <v>0</v>
      </c>
      <c r="M1228" t="s">
        <v>36</v>
      </c>
      <c r="N1228" t="s">
        <v>229</v>
      </c>
      <c r="O1228" t="s">
        <v>135</v>
      </c>
      <c r="P1228" t="s">
        <v>41</v>
      </c>
      <c r="Q1228" t="s">
        <v>22</v>
      </c>
      <c r="R1228" t="s">
        <v>23</v>
      </c>
      <c r="S1228" t="s">
        <v>24</v>
      </c>
      <c r="T1228" s="1"/>
    </row>
    <row r="1229" spans="1:20" x14ac:dyDescent="0.25">
      <c r="A1229" t="str">
        <f t="shared" si="57"/>
        <v>S1004850042000</v>
      </c>
      <c r="B1229" t="s">
        <v>15</v>
      </c>
      <c r="C1229" t="s">
        <v>799</v>
      </c>
      <c r="D1229" t="s">
        <v>344</v>
      </c>
      <c r="E1229" s="1">
        <v>-286417.53000000003</v>
      </c>
      <c r="F1229" s="1">
        <v>0</v>
      </c>
      <c r="G1229" s="1">
        <v>0</v>
      </c>
      <c r="H1229" s="1"/>
      <c r="J1229" s="1">
        <f t="shared" si="58"/>
        <v>286417.53000000003</v>
      </c>
      <c r="K1229" s="1">
        <f>IFERROR(VLOOKUP(A1229,'Ending FY2016'!$A:$E,5,FALSE),"0")+H1229</f>
        <v>286424.26</v>
      </c>
      <c r="L1229" s="1">
        <f t="shared" si="59"/>
        <v>286417.53000000003</v>
      </c>
      <c r="M1229" t="s">
        <v>140</v>
      </c>
      <c r="N1229" t="s">
        <v>28</v>
      </c>
      <c r="O1229" t="s">
        <v>20</v>
      </c>
      <c r="P1229" t="s">
        <v>21</v>
      </c>
      <c r="Q1229" t="s">
        <v>22</v>
      </c>
      <c r="R1229" t="s">
        <v>23</v>
      </c>
      <c r="S1229" t="s">
        <v>24</v>
      </c>
      <c r="T1229" s="1"/>
    </row>
    <row r="1230" spans="1:20" x14ac:dyDescent="0.25">
      <c r="A1230" t="str">
        <f t="shared" si="57"/>
        <v>S1004850042100</v>
      </c>
      <c r="B1230" t="s">
        <v>15</v>
      </c>
      <c r="C1230" t="s">
        <v>799</v>
      </c>
      <c r="D1230" t="s">
        <v>345</v>
      </c>
      <c r="E1230" s="1">
        <v>-98859.38</v>
      </c>
      <c r="F1230" s="1">
        <v>0</v>
      </c>
      <c r="G1230" s="1">
        <v>0</v>
      </c>
      <c r="H1230" s="1"/>
      <c r="J1230" s="1">
        <f t="shared" si="58"/>
        <v>98859.38</v>
      </c>
      <c r="K1230" s="1">
        <f>IFERROR(VLOOKUP(A1230,'Ending FY2016'!$A:$E,5,FALSE),"0")+H1230</f>
        <v>98865.34</v>
      </c>
      <c r="L1230" s="1">
        <f t="shared" si="59"/>
        <v>98859.38</v>
      </c>
      <c r="M1230" t="s">
        <v>140</v>
      </c>
      <c r="N1230" t="s">
        <v>48</v>
      </c>
      <c r="O1230" t="s">
        <v>20</v>
      </c>
      <c r="P1230" t="s">
        <v>41</v>
      </c>
      <c r="Q1230" t="s">
        <v>22</v>
      </c>
      <c r="R1230" t="s">
        <v>23</v>
      </c>
      <c r="S1230" t="s">
        <v>24</v>
      </c>
      <c r="T1230" s="1"/>
    </row>
    <row r="1231" spans="1:20" x14ac:dyDescent="0.25">
      <c r="A1231" t="str">
        <f t="shared" si="57"/>
        <v>S1004850044100</v>
      </c>
      <c r="B1231" t="s">
        <v>15</v>
      </c>
      <c r="C1231" t="s">
        <v>799</v>
      </c>
      <c r="D1231" t="s">
        <v>360</v>
      </c>
      <c r="E1231" s="1">
        <v>97731.82</v>
      </c>
      <c r="F1231" s="1">
        <v>0</v>
      </c>
      <c r="G1231" s="1">
        <v>0</v>
      </c>
      <c r="H1231" s="1"/>
      <c r="J1231" s="1">
        <f t="shared" si="58"/>
        <v>-97731.82</v>
      </c>
      <c r="K1231" s="1">
        <f>IFERROR(VLOOKUP(A1231,'Ending FY2016'!$A:$E,5,FALSE),"0")+H1231</f>
        <v>-97725.530000000028</v>
      </c>
      <c r="L1231" s="1">
        <f t="shared" si="59"/>
        <v>-97731.82</v>
      </c>
      <c r="M1231" t="s">
        <v>140</v>
      </c>
      <c r="N1231" t="s">
        <v>65</v>
      </c>
      <c r="O1231" t="s">
        <v>20</v>
      </c>
      <c r="P1231" t="s">
        <v>41</v>
      </c>
      <c r="Q1231" t="s">
        <v>22</v>
      </c>
      <c r="R1231" t="s">
        <v>23</v>
      </c>
      <c r="S1231" t="s">
        <v>66</v>
      </c>
      <c r="T1231" s="1"/>
    </row>
    <row r="1232" spans="1:20" x14ac:dyDescent="0.25">
      <c r="A1232" t="str">
        <f t="shared" si="57"/>
        <v>S1004850054200</v>
      </c>
      <c r="B1232" t="s">
        <v>15</v>
      </c>
      <c r="C1232" t="s">
        <v>799</v>
      </c>
      <c r="D1232" t="s">
        <v>564</v>
      </c>
      <c r="E1232" s="1">
        <v>0</v>
      </c>
      <c r="F1232" s="1">
        <v>0</v>
      </c>
      <c r="G1232" s="1">
        <v>0</v>
      </c>
      <c r="H1232" s="1"/>
      <c r="J1232" s="1">
        <f t="shared" si="58"/>
        <v>0</v>
      </c>
      <c r="K1232" s="1">
        <f>IFERROR(VLOOKUP(A1232,'Ending FY2016'!$A:$E,5,FALSE),"0")+H1232</f>
        <v>0</v>
      </c>
      <c r="L1232" s="1">
        <f t="shared" si="59"/>
        <v>0</v>
      </c>
      <c r="M1232" t="s">
        <v>142</v>
      </c>
      <c r="N1232" t="s">
        <v>802</v>
      </c>
      <c r="O1232" t="s">
        <v>20</v>
      </c>
      <c r="P1232" t="s">
        <v>41</v>
      </c>
      <c r="Q1232" t="s">
        <v>22</v>
      </c>
      <c r="R1232" t="s">
        <v>23</v>
      </c>
      <c r="S1232" t="s">
        <v>66</v>
      </c>
      <c r="T1232" s="1"/>
    </row>
    <row r="1233" spans="1:20" x14ac:dyDescent="0.25">
      <c r="A1233" t="str">
        <f t="shared" si="57"/>
        <v>S5824850056200</v>
      </c>
      <c r="B1233" t="s">
        <v>803</v>
      </c>
      <c r="C1233" t="s">
        <v>799</v>
      </c>
      <c r="D1233" t="s">
        <v>385</v>
      </c>
      <c r="E1233" s="1">
        <v>-93780.03</v>
      </c>
      <c r="F1233" s="1">
        <v>0</v>
      </c>
      <c r="G1233" s="1">
        <v>0</v>
      </c>
      <c r="H1233" s="1"/>
      <c r="J1233" s="1">
        <f t="shared" si="58"/>
        <v>93780.03</v>
      </c>
      <c r="K1233" s="1">
        <f>IFERROR(VLOOKUP(A1233,'Ending FY2016'!$A:$E,5,FALSE),"0")+H1233</f>
        <v>93781.63</v>
      </c>
      <c r="L1233" s="1">
        <f t="shared" si="59"/>
        <v>93780.03</v>
      </c>
      <c r="M1233" t="s">
        <v>142</v>
      </c>
      <c r="N1233" t="s">
        <v>134</v>
      </c>
      <c r="O1233" t="s">
        <v>135</v>
      </c>
      <c r="P1233" t="s">
        <v>41</v>
      </c>
      <c r="Q1233" t="s">
        <v>22</v>
      </c>
      <c r="R1233" t="s">
        <v>23</v>
      </c>
      <c r="S1233" t="s">
        <v>24</v>
      </c>
      <c r="T1233" s="1"/>
    </row>
    <row r="1234" spans="1:20" x14ac:dyDescent="0.25">
      <c r="A1234" t="str">
        <f t="shared" si="57"/>
        <v>S5824850058200</v>
      </c>
      <c r="B1234" t="s">
        <v>803</v>
      </c>
      <c r="C1234" t="s">
        <v>799</v>
      </c>
      <c r="D1234" t="s">
        <v>397</v>
      </c>
      <c r="E1234" s="1">
        <v>-19521.810000000001</v>
      </c>
      <c r="F1234" s="1">
        <v>0</v>
      </c>
      <c r="G1234" s="1">
        <v>0</v>
      </c>
      <c r="H1234" s="1"/>
      <c r="J1234" s="1">
        <f t="shared" si="58"/>
        <v>19521.810000000001</v>
      </c>
      <c r="K1234" s="1">
        <f>IFERROR(VLOOKUP(A1234,'Ending FY2016'!$A:$E,5,FALSE),"0")+H1234</f>
        <v>19523.259999999998</v>
      </c>
      <c r="L1234" s="1">
        <f t="shared" si="59"/>
        <v>19521.810000000001</v>
      </c>
      <c r="M1234" t="s">
        <v>142</v>
      </c>
      <c r="N1234" t="s">
        <v>808</v>
      </c>
      <c r="O1234" t="s">
        <v>135</v>
      </c>
      <c r="P1234" t="s">
        <v>41</v>
      </c>
      <c r="Q1234" t="s">
        <v>22</v>
      </c>
      <c r="R1234" t="s">
        <v>23</v>
      </c>
      <c r="S1234" t="s">
        <v>24</v>
      </c>
      <c r="T1234" s="1"/>
    </row>
    <row r="1235" spans="1:20" x14ac:dyDescent="0.25">
      <c r="A1235" t="str">
        <f t="shared" si="57"/>
        <v>S1004850062000</v>
      </c>
      <c r="B1235" t="s">
        <v>15</v>
      </c>
      <c r="C1235" t="s">
        <v>799</v>
      </c>
      <c r="D1235" t="s">
        <v>406</v>
      </c>
      <c r="E1235" s="1">
        <v>-13194.89</v>
      </c>
      <c r="F1235" s="1">
        <v>174045.99</v>
      </c>
      <c r="G1235" s="1">
        <v>0</v>
      </c>
      <c r="H1235" s="1"/>
      <c r="J1235" s="1">
        <f t="shared" si="58"/>
        <v>-160851.09999999998</v>
      </c>
      <c r="K1235" s="1">
        <f>IFERROR(VLOOKUP(A1235,'Ending FY2016'!$A:$E,5,FALSE),"0")+H1235</f>
        <v>-160444.63</v>
      </c>
      <c r="L1235" s="1">
        <f t="shared" si="59"/>
        <v>-160444.63</v>
      </c>
      <c r="M1235" t="s">
        <v>407</v>
      </c>
      <c r="N1235" t="s">
        <v>85</v>
      </c>
      <c r="O1235" t="s">
        <v>20</v>
      </c>
      <c r="P1235" t="s">
        <v>41</v>
      </c>
      <c r="Q1235" t="s">
        <v>22</v>
      </c>
      <c r="R1235" t="s">
        <v>23</v>
      </c>
      <c r="S1235" t="s">
        <v>23</v>
      </c>
      <c r="T1235" s="1"/>
    </row>
    <row r="1236" spans="1:20" x14ac:dyDescent="0.25">
      <c r="A1236" t="str">
        <f t="shared" si="57"/>
        <v>S5824850090200</v>
      </c>
      <c r="B1236" t="s">
        <v>803</v>
      </c>
      <c r="C1236" t="s">
        <v>799</v>
      </c>
      <c r="D1236" t="s">
        <v>130</v>
      </c>
      <c r="E1236" s="1">
        <v>0</v>
      </c>
      <c r="F1236" s="1">
        <v>0</v>
      </c>
      <c r="G1236" s="1">
        <v>0</v>
      </c>
      <c r="H1236" s="1"/>
      <c r="J1236" s="1">
        <f t="shared" si="58"/>
        <v>0</v>
      </c>
      <c r="K1236" s="1">
        <f>IFERROR(VLOOKUP(A1236,'Ending FY2016'!$A:$E,5,FALSE),"0")+H1236</f>
        <v>0</v>
      </c>
      <c r="L1236" s="1">
        <f t="shared" si="59"/>
        <v>0</v>
      </c>
      <c r="M1236" t="s">
        <v>24</v>
      </c>
      <c r="N1236" t="s">
        <v>24</v>
      </c>
      <c r="O1236" t="s">
        <v>107</v>
      </c>
      <c r="P1236" t="s">
        <v>41</v>
      </c>
      <c r="Q1236" t="s">
        <v>22</v>
      </c>
      <c r="R1236" t="s">
        <v>23</v>
      </c>
      <c r="S1236" t="s">
        <v>24</v>
      </c>
      <c r="T1236" s="1"/>
    </row>
    <row r="1237" spans="1:20" x14ac:dyDescent="0.25">
      <c r="A1237" t="str">
        <f t="shared" si="57"/>
        <v>S5834850096000</v>
      </c>
      <c r="B1237" t="s">
        <v>805</v>
      </c>
      <c r="C1237" t="s">
        <v>799</v>
      </c>
      <c r="D1237" t="s">
        <v>108</v>
      </c>
      <c r="E1237" s="1">
        <v>0</v>
      </c>
      <c r="F1237" s="1">
        <v>0</v>
      </c>
      <c r="G1237" s="1">
        <v>0</v>
      </c>
      <c r="H1237" s="1"/>
      <c r="J1237" s="1">
        <f t="shared" si="58"/>
        <v>0</v>
      </c>
      <c r="K1237" s="1">
        <f>IFERROR(VLOOKUP(A1237,'Ending FY2016'!$A:$E,5,FALSE),"0")+H1237</f>
        <v>0</v>
      </c>
      <c r="L1237" s="1">
        <f t="shared" si="59"/>
        <v>0</v>
      </c>
      <c r="M1237" t="s">
        <v>24</v>
      </c>
      <c r="N1237" t="s">
        <v>24</v>
      </c>
      <c r="O1237" t="s">
        <v>109</v>
      </c>
      <c r="P1237" t="s">
        <v>41</v>
      </c>
      <c r="Q1237" t="s">
        <v>22</v>
      </c>
      <c r="R1237" t="s">
        <v>23</v>
      </c>
      <c r="S1237" t="s">
        <v>24</v>
      </c>
      <c r="T1237" s="1"/>
    </row>
    <row r="1238" spans="1:20" x14ac:dyDescent="0.25">
      <c r="A1238" t="str">
        <f t="shared" si="57"/>
        <v>S1004850096300</v>
      </c>
      <c r="B1238" t="s">
        <v>15</v>
      </c>
      <c r="C1238" t="s">
        <v>799</v>
      </c>
      <c r="D1238" t="s">
        <v>111</v>
      </c>
      <c r="E1238" s="1">
        <v>0</v>
      </c>
      <c r="F1238" s="1">
        <v>0</v>
      </c>
      <c r="G1238" s="1">
        <v>0</v>
      </c>
      <c r="H1238" s="1"/>
      <c r="J1238" s="1">
        <f t="shared" si="58"/>
        <v>0</v>
      </c>
      <c r="K1238" s="1">
        <f>IFERROR(VLOOKUP(A1238,'Ending FY2016'!$A:$E,5,FALSE),"0")+H1238</f>
        <v>0</v>
      </c>
      <c r="L1238" s="1">
        <f t="shared" si="59"/>
        <v>0</v>
      </c>
      <c r="M1238" t="s">
        <v>24</v>
      </c>
      <c r="N1238" t="s">
        <v>24</v>
      </c>
      <c r="O1238" t="s">
        <v>109</v>
      </c>
      <c r="P1238" t="s">
        <v>41</v>
      </c>
      <c r="Q1238" t="s">
        <v>22</v>
      </c>
      <c r="R1238" t="s">
        <v>23</v>
      </c>
      <c r="S1238" t="s">
        <v>24</v>
      </c>
      <c r="T1238" s="1"/>
    </row>
    <row r="1239" spans="1:20" x14ac:dyDescent="0.25">
      <c r="A1239" t="str">
        <f t="shared" si="57"/>
        <v>S5824850096500</v>
      </c>
      <c r="B1239" t="s">
        <v>803</v>
      </c>
      <c r="C1239" t="s">
        <v>799</v>
      </c>
      <c r="D1239" t="s">
        <v>112</v>
      </c>
      <c r="E1239" s="1">
        <v>0</v>
      </c>
      <c r="F1239" s="1">
        <v>0</v>
      </c>
      <c r="G1239" s="1">
        <v>0</v>
      </c>
      <c r="H1239" s="1"/>
      <c r="J1239" s="1">
        <f t="shared" si="58"/>
        <v>0</v>
      </c>
      <c r="K1239" s="1">
        <f>IFERROR(VLOOKUP(A1239,'Ending FY2016'!$A:$E,5,FALSE),"0")+H1239</f>
        <v>0</v>
      </c>
      <c r="L1239" s="1">
        <f t="shared" si="59"/>
        <v>0</v>
      </c>
      <c r="M1239" t="s">
        <v>24</v>
      </c>
      <c r="N1239" t="s">
        <v>24</v>
      </c>
      <c r="O1239" t="s">
        <v>109</v>
      </c>
      <c r="P1239" t="s">
        <v>41</v>
      </c>
      <c r="Q1239" t="s">
        <v>22</v>
      </c>
      <c r="R1239" t="s">
        <v>23</v>
      </c>
      <c r="S1239" t="s">
        <v>24</v>
      </c>
      <c r="T1239" s="1"/>
    </row>
    <row r="1240" spans="1:20" x14ac:dyDescent="0.25">
      <c r="A1240" t="str">
        <f t="shared" si="57"/>
        <v>S1004850096700</v>
      </c>
      <c r="B1240" t="s">
        <v>15</v>
      </c>
      <c r="C1240" t="s">
        <v>799</v>
      </c>
      <c r="D1240" t="s">
        <v>113</v>
      </c>
      <c r="E1240" s="1">
        <v>0</v>
      </c>
      <c r="F1240" s="1">
        <v>0</v>
      </c>
      <c r="G1240" s="1">
        <v>0</v>
      </c>
      <c r="H1240" s="1"/>
      <c r="J1240" s="1">
        <f t="shared" si="58"/>
        <v>0</v>
      </c>
      <c r="K1240" s="1">
        <f>IFERROR(VLOOKUP(A1240,'Ending FY2016'!$A:$E,5,FALSE),"0")+H1240</f>
        <v>0</v>
      </c>
      <c r="L1240" s="1">
        <f t="shared" si="59"/>
        <v>0</v>
      </c>
      <c r="M1240" t="s">
        <v>24</v>
      </c>
      <c r="N1240" t="s">
        <v>24</v>
      </c>
      <c r="O1240" t="s">
        <v>109</v>
      </c>
      <c r="P1240" t="s">
        <v>41</v>
      </c>
      <c r="Q1240" t="s">
        <v>22</v>
      </c>
      <c r="R1240" t="s">
        <v>23</v>
      </c>
      <c r="S1240" t="s">
        <v>24</v>
      </c>
      <c r="T1240" s="1"/>
    </row>
    <row r="1241" spans="1:20" x14ac:dyDescent="0.25">
      <c r="A1241" t="str">
        <f t="shared" si="57"/>
        <v>S5824850096700</v>
      </c>
      <c r="B1241" t="s">
        <v>803</v>
      </c>
      <c r="C1241" t="s">
        <v>799</v>
      </c>
      <c r="D1241" t="s">
        <v>113</v>
      </c>
      <c r="E1241" s="1">
        <v>0</v>
      </c>
      <c r="F1241" s="1">
        <v>0</v>
      </c>
      <c r="G1241" s="1">
        <v>0</v>
      </c>
      <c r="H1241" s="1"/>
      <c r="J1241" s="1">
        <f t="shared" si="58"/>
        <v>0</v>
      </c>
      <c r="K1241" s="1">
        <f>IFERROR(VLOOKUP(A1241,'Ending FY2016'!$A:$E,5,FALSE),"0")+H1241</f>
        <v>0</v>
      </c>
      <c r="L1241" s="1">
        <f t="shared" si="59"/>
        <v>0</v>
      </c>
      <c r="M1241" t="s">
        <v>24</v>
      </c>
      <c r="N1241" t="s">
        <v>24</v>
      </c>
      <c r="O1241" t="s">
        <v>109</v>
      </c>
      <c r="P1241" t="s">
        <v>41</v>
      </c>
      <c r="Q1241" t="s">
        <v>22</v>
      </c>
      <c r="R1241" t="s">
        <v>23</v>
      </c>
      <c r="S1241" t="s">
        <v>24</v>
      </c>
      <c r="T1241" s="1"/>
    </row>
    <row r="1242" spans="1:20" x14ac:dyDescent="0.25">
      <c r="A1242" t="str">
        <f t="shared" si="57"/>
        <v>S5834850096700</v>
      </c>
      <c r="B1242" t="s">
        <v>805</v>
      </c>
      <c r="C1242" t="s">
        <v>799</v>
      </c>
      <c r="D1242" t="s">
        <v>113</v>
      </c>
      <c r="E1242" s="1">
        <v>0</v>
      </c>
      <c r="F1242" s="1">
        <v>0</v>
      </c>
      <c r="G1242" s="1">
        <v>0</v>
      </c>
      <c r="H1242" s="1"/>
      <c r="J1242" s="1">
        <f t="shared" si="58"/>
        <v>0</v>
      </c>
      <c r="K1242" s="1">
        <f>IFERROR(VLOOKUP(A1242,'Ending FY2016'!$A:$E,5,FALSE),"0")+H1242</f>
        <v>0</v>
      </c>
      <c r="L1242" s="1">
        <f t="shared" si="59"/>
        <v>0</v>
      </c>
      <c r="M1242" t="s">
        <v>24</v>
      </c>
      <c r="N1242" t="s">
        <v>24</v>
      </c>
      <c r="O1242" t="s">
        <v>109</v>
      </c>
      <c r="P1242" t="s">
        <v>41</v>
      </c>
      <c r="Q1242" t="s">
        <v>22</v>
      </c>
      <c r="R1242" t="s">
        <v>23</v>
      </c>
      <c r="S1242" t="s">
        <v>24</v>
      </c>
      <c r="T1242" s="1"/>
    </row>
    <row r="1243" spans="1:20" x14ac:dyDescent="0.25">
      <c r="A1243" t="str">
        <f t="shared" si="57"/>
        <v>S1004850097100</v>
      </c>
      <c r="B1243" t="s">
        <v>15</v>
      </c>
      <c r="C1243" t="s">
        <v>799</v>
      </c>
      <c r="D1243" t="s">
        <v>120</v>
      </c>
      <c r="E1243" s="1">
        <v>0</v>
      </c>
      <c r="F1243" s="1">
        <v>0</v>
      </c>
      <c r="G1243" s="1">
        <v>0</v>
      </c>
      <c r="H1243" s="1"/>
      <c r="J1243" s="1">
        <f t="shared" si="58"/>
        <v>0</v>
      </c>
      <c r="K1243" s="1">
        <f>IFERROR(VLOOKUP(A1243,'Ending FY2016'!$A:$E,5,FALSE),"0")+H1243</f>
        <v>0</v>
      </c>
      <c r="L1243" s="1">
        <f t="shared" si="59"/>
        <v>0</v>
      </c>
      <c r="M1243" t="s">
        <v>24</v>
      </c>
      <c r="N1243" t="s">
        <v>24</v>
      </c>
      <c r="O1243" t="s">
        <v>109</v>
      </c>
      <c r="P1243" t="s">
        <v>41</v>
      </c>
      <c r="Q1243" t="s">
        <v>22</v>
      </c>
      <c r="R1243" t="s">
        <v>23</v>
      </c>
      <c r="S1243" t="s">
        <v>24</v>
      </c>
      <c r="T1243" s="1"/>
    </row>
    <row r="1244" spans="1:20" x14ac:dyDescent="0.25">
      <c r="A1244" t="str">
        <f t="shared" si="57"/>
        <v>S5834850098800</v>
      </c>
      <c r="B1244" t="s">
        <v>805</v>
      </c>
      <c r="C1244" t="s">
        <v>799</v>
      </c>
      <c r="D1244" t="s">
        <v>456</v>
      </c>
      <c r="E1244" s="1">
        <v>0</v>
      </c>
      <c r="F1244" s="1">
        <v>0</v>
      </c>
      <c r="G1244" s="1">
        <v>0</v>
      </c>
      <c r="H1244" s="1"/>
      <c r="J1244" s="1">
        <f t="shared" si="58"/>
        <v>0</v>
      </c>
      <c r="K1244" s="1">
        <f>IFERROR(VLOOKUP(A1244,'Ending FY2016'!$A:$E,5,FALSE),"0")+H1244</f>
        <v>0</v>
      </c>
      <c r="L1244" s="1">
        <f t="shared" si="59"/>
        <v>0</v>
      </c>
      <c r="M1244" t="s">
        <v>24</v>
      </c>
      <c r="N1244" t="s">
        <v>24</v>
      </c>
      <c r="O1244" t="s">
        <v>109</v>
      </c>
      <c r="P1244" t="s">
        <v>41</v>
      </c>
      <c r="Q1244" t="s">
        <v>22</v>
      </c>
      <c r="R1244" t="s">
        <v>23</v>
      </c>
      <c r="S1244" t="s">
        <v>24</v>
      </c>
      <c r="T1244" s="1"/>
    </row>
    <row r="1245" spans="1:20" x14ac:dyDescent="0.25">
      <c r="A1245" t="str">
        <f t="shared" si="57"/>
        <v>S5824850099000</v>
      </c>
      <c r="B1245" t="s">
        <v>803</v>
      </c>
      <c r="C1245" t="s">
        <v>799</v>
      </c>
      <c r="D1245" t="s">
        <v>123</v>
      </c>
      <c r="E1245" s="1">
        <v>0</v>
      </c>
      <c r="F1245" s="1">
        <v>0</v>
      </c>
      <c r="G1245" s="1">
        <v>0</v>
      </c>
      <c r="H1245" s="1"/>
      <c r="J1245" s="1">
        <f t="shared" si="58"/>
        <v>0</v>
      </c>
      <c r="K1245" s="1">
        <f>IFERROR(VLOOKUP(A1245,'Ending FY2016'!$A:$E,5,FALSE),"0")+H1245</f>
        <v>0</v>
      </c>
      <c r="L1245" s="1">
        <f t="shared" si="59"/>
        <v>0</v>
      </c>
      <c r="M1245" t="s">
        <v>24</v>
      </c>
      <c r="N1245" t="s">
        <v>24</v>
      </c>
      <c r="O1245" t="s">
        <v>109</v>
      </c>
      <c r="P1245" t="s">
        <v>41</v>
      </c>
      <c r="Q1245" t="s">
        <v>22</v>
      </c>
      <c r="R1245" t="s">
        <v>23</v>
      </c>
      <c r="S1245" t="s">
        <v>24</v>
      </c>
      <c r="T1245" s="1"/>
    </row>
    <row r="1246" spans="1:20" x14ac:dyDescent="0.25">
      <c r="A1246" t="str">
        <f t="shared" si="57"/>
        <v>S1004850099300</v>
      </c>
      <c r="B1246" t="s">
        <v>15</v>
      </c>
      <c r="C1246" t="s">
        <v>799</v>
      </c>
      <c r="D1246" t="s">
        <v>125</v>
      </c>
      <c r="E1246" s="1">
        <v>0</v>
      </c>
      <c r="F1246" s="1">
        <v>0</v>
      </c>
      <c r="G1246" s="1">
        <v>0</v>
      </c>
      <c r="H1246" s="1"/>
      <c r="J1246" s="1">
        <f t="shared" si="58"/>
        <v>0</v>
      </c>
      <c r="K1246" s="1">
        <f>IFERROR(VLOOKUP(A1246,'Ending FY2016'!$A:$E,5,FALSE),"0")+H1246</f>
        <v>0</v>
      </c>
      <c r="L1246" s="1">
        <f t="shared" si="59"/>
        <v>0</v>
      </c>
      <c r="M1246" t="s">
        <v>24</v>
      </c>
      <c r="N1246" t="s">
        <v>24</v>
      </c>
      <c r="O1246" t="s">
        <v>107</v>
      </c>
      <c r="P1246" t="s">
        <v>41</v>
      </c>
      <c r="Q1246" t="s">
        <v>22</v>
      </c>
      <c r="R1246" t="s">
        <v>23</v>
      </c>
      <c r="S1246" t="s">
        <v>24</v>
      </c>
      <c r="T1246" s="1"/>
    </row>
    <row r="1247" spans="1:20" x14ac:dyDescent="0.25">
      <c r="A1247" t="str">
        <f t="shared" si="57"/>
        <v>S5824850099300</v>
      </c>
      <c r="B1247" t="s">
        <v>803</v>
      </c>
      <c r="C1247" t="s">
        <v>799</v>
      </c>
      <c r="D1247" t="s">
        <v>125</v>
      </c>
      <c r="E1247" s="1">
        <v>0</v>
      </c>
      <c r="F1247" s="1">
        <v>0</v>
      </c>
      <c r="G1247" s="1">
        <v>143</v>
      </c>
      <c r="H1247" s="1"/>
      <c r="J1247" s="1">
        <f t="shared" si="58"/>
        <v>143</v>
      </c>
      <c r="K1247" s="1">
        <f>IFERROR(VLOOKUP(A1247,'Ending FY2016'!$A:$E,5,FALSE),"0")+H1247</f>
        <v>0</v>
      </c>
      <c r="L1247" s="1">
        <f t="shared" si="59"/>
        <v>0</v>
      </c>
      <c r="M1247" t="s">
        <v>24</v>
      </c>
      <c r="N1247" t="s">
        <v>24</v>
      </c>
      <c r="O1247" t="s">
        <v>107</v>
      </c>
      <c r="P1247" t="s">
        <v>41</v>
      </c>
      <c r="Q1247" t="s">
        <v>22</v>
      </c>
      <c r="R1247" t="s">
        <v>23</v>
      </c>
      <c r="S1247" t="s">
        <v>24</v>
      </c>
      <c r="T1247" s="1"/>
    </row>
    <row r="1248" spans="1:20" x14ac:dyDescent="0.25">
      <c r="A1248" t="str">
        <f t="shared" si="57"/>
        <v>S1004850099801</v>
      </c>
      <c r="B1248" t="s">
        <v>15</v>
      </c>
      <c r="C1248" t="s">
        <v>799</v>
      </c>
      <c r="D1248" t="s">
        <v>126</v>
      </c>
      <c r="E1248" s="1">
        <v>0</v>
      </c>
      <c r="F1248" s="1">
        <v>0</v>
      </c>
      <c r="G1248" s="1">
        <v>0</v>
      </c>
      <c r="H1248" s="1"/>
      <c r="J1248" s="1">
        <f t="shared" si="58"/>
        <v>0</v>
      </c>
      <c r="K1248" s="1">
        <f>IFERROR(VLOOKUP(A1248,'Ending FY2016'!$A:$E,5,FALSE),"0")+H1248</f>
        <v>0</v>
      </c>
      <c r="L1248" s="1">
        <f t="shared" si="59"/>
        <v>0</v>
      </c>
      <c r="M1248" t="s">
        <v>24</v>
      </c>
      <c r="N1248" t="s">
        <v>24</v>
      </c>
      <c r="O1248" t="s">
        <v>109</v>
      </c>
      <c r="P1248" t="s">
        <v>41</v>
      </c>
      <c r="Q1248" t="s">
        <v>22</v>
      </c>
      <c r="R1248" t="s">
        <v>23</v>
      </c>
      <c r="S1248" t="s">
        <v>24</v>
      </c>
      <c r="T1248" s="1"/>
    </row>
    <row r="1249" spans="1:20" x14ac:dyDescent="0.25">
      <c r="A1249" t="str">
        <f t="shared" si="57"/>
        <v>S5824850099801</v>
      </c>
      <c r="B1249" t="s">
        <v>803</v>
      </c>
      <c r="C1249" t="s">
        <v>799</v>
      </c>
      <c r="D1249" t="s">
        <v>126</v>
      </c>
      <c r="E1249" s="1">
        <v>0</v>
      </c>
      <c r="F1249" s="1">
        <v>0</v>
      </c>
      <c r="G1249" s="1">
        <v>0</v>
      </c>
      <c r="H1249" s="1"/>
      <c r="J1249" s="1">
        <f t="shared" si="58"/>
        <v>0</v>
      </c>
      <c r="K1249" s="1">
        <f>IFERROR(VLOOKUP(A1249,'Ending FY2016'!$A:$E,5,FALSE),"0")+H1249</f>
        <v>0</v>
      </c>
      <c r="L1249" s="1">
        <f t="shared" si="59"/>
        <v>0</v>
      </c>
      <c r="M1249" t="s">
        <v>24</v>
      </c>
      <c r="N1249" t="s">
        <v>24</v>
      </c>
      <c r="O1249" t="s">
        <v>109</v>
      </c>
      <c r="P1249" t="s">
        <v>41</v>
      </c>
      <c r="Q1249" t="s">
        <v>22</v>
      </c>
      <c r="R1249" t="s">
        <v>23</v>
      </c>
      <c r="S1249" t="s">
        <v>24</v>
      </c>
      <c r="T1249" s="1"/>
    </row>
    <row r="1250" spans="1:20" x14ac:dyDescent="0.25">
      <c r="A1250" t="str">
        <f t="shared" si="57"/>
        <v>S1004850099802</v>
      </c>
      <c r="B1250" t="s">
        <v>15</v>
      </c>
      <c r="C1250" t="s">
        <v>799</v>
      </c>
      <c r="D1250" t="s">
        <v>213</v>
      </c>
      <c r="E1250" s="1">
        <v>0</v>
      </c>
      <c r="F1250" s="1">
        <v>0</v>
      </c>
      <c r="G1250" s="1">
        <v>0</v>
      </c>
      <c r="H1250" s="1"/>
      <c r="J1250" s="1">
        <f t="shared" si="58"/>
        <v>0</v>
      </c>
      <c r="K1250" s="1">
        <f>IFERROR(VLOOKUP(A1250,'Ending FY2016'!$A:$E,5,FALSE),"0")+H1250</f>
        <v>0</v>
      </c>
      <c r="L1250" s="1">
        <f t="shared" si="59"/>
        <v>0</v>
      </c>
      <c r="M1250" t="s">
        <v>24</v>
      </c>
      <c r="N1250" t="s">
        <v>24</v>
      </c>
      <c r="O1250" t="s">
        <v>109</v>
      </c>
      <c r="P1250" t="s">
        <v>41</v>
      </c>
      <c r="Q1250" t="s">
        <v>22</v>
      </c>
      <c r="R1250" t="s">
        <v>23</v>
      </c>
      <c r="S1250" t="s">
        <v>24</v>
      </c>
      <c r="T1250" s="1"/>
    </row>
    <row r="1251" spans="1:20" x14ac:dyDescent="0.25">
      <c r="A1251" t="str">
        <f t="shared" si="57"/>
        <v>S5824850099900</v>
      </c>
      <c r="B1251" t="s">
        <v>803</v>
      </c>
      <c r="C1251" t="s">
        <v>799</v>
      </c>
      <c r="D1251" t="s">
        <v>127</v>
      </c>
      <c r="E1251" s="1">
        <v>0</v>
      </c>
      <c r="F1251" s="1">
        <v>0</v>
      </c>
      <c r="G1251" s="1">
        <v>0</v>
      </c>
      <c r="H1251" s="1"/>
      <c r="J1251" s="1">
        <f t="shared" si="58"/>
        <v>0</v>
      </c>
      <c r="K1251" s="1">
        <f>IFERROR(VLOOKUP(A1251,'Ending FY2016'!$A:$E,5,FALSE),"0")+H1251</f>
        <v>-1</v>
      </c>
      <c r="L1251" s="1">
        <f t="shared" si="59"/>
        <v>0</v>
      </c>
      <c r="M1251" t="s">
        <v>24</v>
      </c>
      <c r="N1251" t="s">
        <v>24</v>
      </c>
      <c r="O1251" t="s">
        <v>107</v>
      </c>
      <c r="P1251" t="s">
        <v>41</v>
      </c>
      <c r="Q1251" t="s">
        <v>22</v>
      </c>
      <c r="R1251" t="s">
        <v>23</v>
      </c>
      <c r="S1251" t="s">
        <v>24</v>
      </c>
      <c r="T1251" s="1"/>
    </row>
    <row r="1252" spans="1:20" x14ac:dyDescent="0.25">
      <c r="A1252" t="str">
        <f t="shared" si="57"/>
        <v>S5834850037400</v>
      </c>
      <c r="B1252" t="s">
        <v>805</v>
      </c>
      <c r="C1252" t="s">
        <v>799</v>
      </c>
      <c r="D1252" t="s">
        <v>809</v>
      </c>
      <c r="E1252" s="1">
        <v>-361129847.41000003</v>
      </c>
      <c r="F1252" s="1">
        <v>361129847.40999997</v>
      </c>
      <c r="G1252" s="1">
        <v>0</v>
      </c>
      <c r="H1252" s="1"/>
      <c r="J1252" s="1">
        <f t="shared" si="58"/>
        <v>5.9604644775390625E-8</v>
      </c>
      <c r="K1252" s="1">
        <f>IFERROR(VLOOKUP(A1252,'Ending FY2016'!$A:$E,5,FALSE),"0")+H1252</f>
        <v>7</v>
      </c>
      <c r="L1252" s="1">
        <f t="shared" si="59"/>
        <v>5.9604644775390625E-8</v>
      </c>
      <c r="M1252" t="s">
        <v>36</v>
      </c>
      <c r="N1252" t="s">
        <v>229</v>
      </c>
      <c r="O1252" t="s">
        <v>135</v>
      </c>
      <c r="P1252" t="s">
        <v>41</v>
      </c>
      <c r="Q1252" t="s">
        <v>22</v>
      </c>
      <c r="R1252" t="s">
        <v>23</v>
      </c>
      <c r="S1252" t="s">
        <v>24</v>
      </c>
      <c r="T1252" s="1"/>
    </row>
    <row r="1253" spans="1:20" x14ac:dyDescent="0.25">
      <c r="A1253" t="str">
        <f t="shared" si="57"/>
        <v>S5834850037500</v>
      </c>
      <c r="B1253" t="s">
        <v>805</v>
      </c>
      <c r="C1253" t="s">
        <v>799</v>
      </c>
      <c r="D1253" t="s">
        <v>521</v>
      </c>
      <c r="E1253" s="1">
        <v>-16114373.039999999</v>
      </c>
      <c r="F1253" s="1">
        <v>16114373.040000001</v>
      </c>
      <c r="G1253" s="1">
        <v>0</v>
      </c>
      <c r="H1253" s="1"/>
      <c r="J1253" s="1">
        <f t="shared" si="58"/>
        <v>-1.862645149230957E-9</v>
      </c>
      <c r="K1253" s="1">
        <f>IFERROR(VLOOKUP(A1253,'Ending FY2016'!$A:$E,5,FALSE),"0")+H1253</f>
        <v>5</v>
      </c>
      <c r="L1253" s="1">
        <f t="shared" si="59"/>
        <v>-1.862645149230957E-9</v>
      </c>
      <c r="M1253" t="s">
        <v>36</v>
      </c>
      <c r="N1253" t="s">
        <v>229</v>
      </c>
      <c r="O1253" t="s">
        <v>135</v>
      </c>
      <c r="P1253" t="s">
        <v>41</v>
      </c>
      <c r="Q1253" t="s">
        <v>22</v>
      </c>
      <c r="R1253" t="s">
        <v>23</v>
      </c>
      <c r="S1253" t="s">
        <v>24</v>
      </c>
      <c r="T1253" s="1"/>
    </row>
    <row r="1254" spans="1:20" x14ac:dyDescent="0.25">
      <c r="A1254" t="str">
        <f t="shared" si="57"/>
        <v>S1005050011900</v>
      </c>
      <c r="B1254" t="s">
        <v>15</v>
      </c>
      <c r="C1254" t="s">
        <v>810</v>
      </c>
      <c r="D1254" t="s">
        <v>191</v>
      </c>
      <c r="E1254" s="1">
        <v>0</v>
      </c>
      <c r="F1254" s="1">
        <v>0</v>
      </c>
      <c r="G1254" s="1">
        <v>0</v>
      </c>
      <c r="H1254" s="1"/>
      <c r="J1254" s="1">
        <f t="shared" si="58"/>
        <v>0</v>
      </c>
      <c r="K1254" s="1">
        <f>IFERROR(VLOOKUP(A1254,'Ending FY2016'!$A:$E,5,FALSE),"0")+H1254</f>
        <v>0</v>
      </c>
      <c r="L1254" s="1">
        <f t="shared" si="59"/>
        <v>0</v>
      </c>
      <c r="M1254" t="s">
        <v>18</v>
      </c>
      <c r="N1254" t="s">
        <v>162</v>
      </c>
      <c r="O1254" t="s">
        <v>20</v>
      </c>
      <c r="P1254" t="s">
        <v>21</v>
      </c>
      <c r="Q1254" t="s">
        <v>22</v>
      </c>
      <c r="R1254" t="s">
        <v>23</v>
      </c>
      <c r="S1254" t="s">
        <v>24</v>
      </c>
      <c r="T1254" s="1"/>
    </row>
    <row r="1255" spans="1:20" x14ac:dyDescent="0.25">
      <c r="A1255" t="str">
        <f t="shared" si="57"/>
        <v>S1005050012000</v>
      </c>
      <c r="B1255" t="s">
        <v>15</v>
      </c>
      <c r="C1255" t="s">
        <v>810</v>
      </c>
      <c r="D1255" t="s">
        <v>159</v>
      </c>
      <c r="E1255" s="1">
        <v>-286746.96000000002</v>
      </c>
      <c r="F1255" s="1">
        <v>14434.5</v>
      </c>
      <c r="G1255" s="1">
        <v>0</v>
      </c>
      <c r="H1255" s="1"/>
      <c r="J1255" s="1">
        <f t="shared" si="58"/>
        <v>272312.46000000002</v>
      </c>
      <c r="K1255" s="1">
        <f>IFERROR(VLOOKUP(A1255,'Ending FY2016'!$A:$E,5,FALSE),"0")+H1255</f>
        <v>95836.510000000009</v>
      </c>
      <c r="L1255" s="1">
        <f t="shared" si="59"/>
        <v>95836.510000000009</v>
      </c>
      <c r="M1255" t="s">
        <v>18</v>
      </c>
      <c r="N1255" t="s">
        <v>811</v>
      </c>
      <c r="O1255" t="s">
        <v>20</v>
      </c>
      <c r="P1255" t="s">
        <v>21</v>
      </c>
      <c r="Q1255" t="s">
        <v>22</v>
      </c>
      <c r="R1255" t="s">
        <v>23</v>
      </c>
      <c r="S1255" t="s">
        <v>24</v>
      </c>
      <c r="T1255" s="1"/>
    </row>
    <row r="1256" spans="1:20" x14ac:dyDescent="0.25">
      <c r="A1256" t="str">
        <f t="shared" si="57"/>
        <v>S1005050012200</v>
      </c>
      <c r="B1256" t="s">
        <v>15</v>
      </c>
      <c r="C1256" t="s">
        <v>810</v>
      </c>
      <c r="D1256" t="s">
        <v>53</v>
      </c>
      <c r="E1256" s="1">
        <v>0</v>
      </c>
      <c r="F1256" s="1">
        <v>0</v>
      </c>
      <c r="G1256" s="1">
        <v>0</v>
      </c>
      <c r="H1256" s="1"/>
      <c r="J1256" s="1">
        <f t="shared" si="58"/>
        <v>0</v>
      </c>
      <c r="K1256" s="1">
        <f>IFERROR(VLOOKUP(A1256,'Ending FY2016'!$A:$E,5,FALSE),"0")+H1256</f>
        <v>0</v>
      </c>
      <c r="L1256" s="1">
        <f t="shared" si="59"/>
        <v>0</v>
      </c>
      <c r="M1256" t="s">
        <v>18</v>
      </c>
      <c r="N1256" t="s">
        <v>98</v>
      </c>
      <c r="O1256" t="s">
        <v>20</v>
      </c>
      <c r="P1256" t="s">
        <v>21</v>
      </c>
      <c r="Q1256" t="s">
        <v>22</v>
      </c>
      <c r="R1256" t="s">
        <v>23</v>
      </c>
      <c r="S1256" t="s">
        <v>23</v>
      </c>
      <c r="T1256" s="1"/>
    </row>
    <row r="1257" spans="1:20" x14ac:dyDescent="0.25">
      <c r="A1257" t="str">
        <f t="shared" si="57"/>
        <v>S1005050012300</v>
      </c>
      <c r="B1257" t="s">
        <v>15</v>
      </c>
      <c r="C1257" t="s">
        <v>810</v>
      </c>
      <c r="D1257" t="s">
        <v>129</v>
      </c>
      <c r="E1257" s="1">
        <v>2343340.8960000002</v>
      </c>
      <c r="F1257" s="1">
        <v>0</v>
      </c>
      <c r="G1257" s="1">
        <v>0</v>
      </c>
      <c r="H1257" s="1"/>
      <c r="J1257" s="1">
        <f t="shared" si="58"/>
        <v>-2343340.8960000002</v>
      </c>
      <c r="K1257" s="1">
        <f>IFERROR(VLOOKUP(A1257,'Ending FY2016'!$A:$E,5,FALSE),"0")+H1257</f>
        <v>-2343341.3160000001</v>
      </c>
      <c r="L1257" s="1">
        <f t="shared" si="59"/>
        <v>-2343340.8960000002</v>
      </c>
      <c r="M1257" t="s">
        <v>18</v>
      </c>
      <c r="N1257" t="s">
        <v>812</v>
      </c>
      <c r="O1257" t="s">
        <v>20</v>
      </c>
      <c r="P1257" t="s">
        <v>41</v>
      </c>
      <c r="Q1257" t="s">
        <v>22</v>
      </c>
      <c r="R1257" t="s">
        <v>23</v>
      </c>
      <c r="S1257" t="s">
        <v>24</v>
      </c>
      <c r="T1257" s="1"/>
    </row>
    <row r="1258" spans="1:20" x14ac:dyDescent="0.25">
      <c r="A1258" t="str">
        <f t="shared" si="57"/>
        <v>S1005050012500</v>
      </c>
      <c r="B1258" t="s">
        <v>15</v>
      </c>
      <c r="C1258" t="s">
        <v>810</v>
      </c>
      <c r="D1258" t="s">
        <v>17</v>
      </c>
      <c r="E1258" s="1">
        <v>-615593.65</v>
      </c>
      <c r="F1258" s="1">
        <v>0</v>
      </c>
      <c r="G1258" s="1">
        <v>0</v>
      </c>
      <c r="H1258" s="1"/>
      <c r="J1258" s="1">
        <f t="shared" si="58"/>
        <v>615593.65</v>
      </c>
      <c r="K1258" s="1">
        <f>IFERROR(VLOOKUP(A1258,'Ending FY2016'!$A:$E,5,FALSE),"0")+H1258</f>
        <v>615600.74000000011</v>
      </c>
      <c r="L1258" s="1">
        <f t="shared" si="59"/>
        <v>615593.65</v>
      </c>
      <c r="M1258" t="s">
        <v>18</v>
      </c>
      <c r="N1258" t="s">
        <v>174</v>
      </c>
      <c r="O1258" t="s">
        <v>20</v>
      </c>
      <c r="P1258" t="s">
        <v>21</v>
      </c>
      <c r="Q1258" t="s">
        <v>22</v>
      </c>
      <c r="R1258" t="s">
        <v>23</v>
      </c>
      <c r="S1258" t="s">
        <v>23</v>
      </c>
      <c r="T1258" s="1"/>
    </row>
    <row r="1259" spans="1:20" x14ac:dyDescent="0.25">
      <c r="A1259" t="str">
        <f t="shared" si="57"/>
        <v>S1005050012600</v>
      </c>
      <c r="B1259" t="s">
        <v>15</v>
      </c>
      <c r="C1259" t="s">
        <v>810</v>
      </c>
      <c r="D1259" t="s">
        <v>54</v>
      </c>
      <c r="E1259" s="1">
        <v>13336352.4</v>
      </c>
      <c r="F1259" s="1">
        <v>13046151.369999999</v>
      </c>
      <c r="G1259" s="1">
        <v>769948</v>
      </c>
      <c r="H1259" s="1"/>
      <c r="J1259" s="1">
        <f t="shared" si="58"/>
        <v>-25612555.77</v>
      </c>
      <c r="K1259" s="1">
        <f>IFERROR(VLOOKUP(A1259,'Ending FY2016'!$A:$E,5,FALSE),"0")+H1259</f>
        <v>-25612527.800000004</v>
      </c>
      <c r="L1259" s="1">
        <f t="shared" si="59"/>
        <v>-25612527.800000004</v>
      </c>
      <c r="M1259" t="s">
        <v>18</v>
      </c>
      <c r="N1259" t="s">
        <v>102</v>
      </c>
      <c r="O1259" t="s">
        <v>20</v>
      </c>
      <c r="P1259" t="s">
        <v>21</v>
      </c>
      <c r="Q1259" t="s">
        <v>22</v>
      </c>
      <c r="R1259" t="s">
        <v>23</v>
      </c>
      <c r="S1259" t="s">
        <v>23</v>
      </c>
      <c r="T1259" s="1"/>
    </row>
    <row r="1260" spans="1:20" x14ac:dyDescent="0.25">
      <c r="A1260" t="str">
        <f t="shared" si="57"/>
        <v>S1005050012800</v>
      </c>
      <c r="B1260" t="s">
        <v>15</v>
      </c>
      <c r="C1260" t="s">
        <v>810</v>
      </c>
      <c r="D1260" t="s">
        <v>55</v>
      </c>
      <c r="E1260" s="1">
        <v>656091.12</v>
      </c>
      <c r="F1260" s="1">
        <v>2379.48</v>
      </c>
      <c r="G1260" s="1">
        <v>0</v>
      </c>
      <c r="H1260" s="1"/>
      <c r="J1260" s="1">
        <f t="shared" si="58"/>
        <v>-658470.6</v>
      </c>
      <c r="K1260" s="1">
        <f>IFERROR(VLOOKUP(A1260,'Ending FY2016'!$A:$E,5,FALSE),"0")+H1260</f>
        <v>-658481.60999999987</v>
      </c>
      <c r="L1260" s="1">
        <f t="shared" si="59"/>
        <v>-658481.60999999987</v>
      </c>
      <c r="M1260" t="s">
        <v>18</v>
      </c>
      <c r="N1260" t="s">
        <v>60</v>
      </c>
      <c r="O1260" t="s">
        <v>20</v>
      </c>
      <c r="P1260" t="s">
        <v>21</v>
      </c>
      <c r="Q1260" t="s">
        <v>22</v>
      </c>
      <c r="R1260" t="s">
        <v>23</v>
      </c>
      <c r="S1260" t="s">
        <v>24</v>
      </c>
      <c r="T1260" s="1"/>
    </row>
    <row r="1261" spans="1:20" x14ac:dyDescent="0.25">
      <c r="A1261" t="str">
        <f t="shared" si="57"/>
        <v>S1005050012900</v>
      </c>
      <c r="B1261" t="s">
        <v>15</v>
      </c>
      <c r="C1261" t="s">
        <v>810</v>
      </c>
      <c r="D1261" t="s">
        <v>25</v>
      </c>
      <c r="E1261" s="1">
        <v>0</v>
      </c>
      <c r="F1261" s="1">
        <v>0</v>
      </c>
      <c r="G1261" s="1">
        <v>0</v>
      </c>
      <c r="H1261" s="1"/>
      <c r="J1261" s="1">
        <f t="shared" si="58"/>
        <v>0</v>
      </c>
      <c r="K1261" s="1">
        <f>IFERROR(VLOOKUP(A1261,'Ending FY2016'!$A:$E,5,FALSE),"0")+H1261</f>
        <v>6</v>
      </c>
      <c r="L1261" s="1">
        <f t="shared" si="59"/>
        <v>0</v>
      </c>
      <c r="M1261" t="s">
        <v>18</v>
      </c>
      <c r="N1261" t="s">
        <v>813</v>
      </c>
      <c r="O1261" t="s">
        <v>20</v>
      </c>
      <c r="P1261" t="s">
        <v>41</v>
      </c>
      <c r="Q1261" t="s">
        <v>22</v>
      </c>
      <c r="R1261" t="s">
        <v>23</v>
      </c>
      <c r="S1261" t="s">
        <v>24</v>
      </c>
      <c r="T1261" s="1"/>
    </row>
    <row r="1262" spans="1:20" x14ac:dyDescent="0.25">
      <c r="A1262" t="str">
        <f t="shared" si="57"/>
        <v>S1005050013000</v>
      </c>
      <c r="B1262" t="s">
        <v>15</v>
      </c>
      <c r="C1262" t="s">
        <v>810</v>
      </c>
      <c r="D1262" t="s">
        <v>196</v>
      </c>
      <c r="E1262" s="1">
        <v>0</v>
      </c>
      <c r="F1262" s="1">
        <v>0</v>
      </c>
      <c r="G1262" s="1">
        <v>0</v>
      </c>
      <c r="H1262" s="1"/>
      <c r="J1262" s="1">
        <f t="shared" si="58"/>
        <v>0</v>
      </c>
      <c r="K1262" s="1">
        <f>IFERROR(VLOOKUP(A1262,'Ending FY2016'!$A:$E,5,FALSE),"0")+H1262</f>
        <v>3</v>
      </c>
      <c r="L1262" s="1">
        <f t="shared" si="59"/>
        <v>0</v>
      </c>
      <c r="M1262" t="s">
        <v>18</v>
      </c>
      <c r="N1262" t="s">
        <v>784</v>
      </c>
      <c r="O1262" t="s">
        <v>20</v>
      </c>
      <c r="P1262" t="s">
        <v>21</v>
      </c>
      <c r="Q1262" t="s">
        <v>22</v>
      </c>
      <c r="R1262" t="s">
        <v>23</v>
      </c>
      <c r="S1262" t="s">
        <v>23</v>
      </c>
      <c r="T1262" s="1"/>
    </row>
    <row r="1263" spans="1:20" x14ac:dyDescent="0.25">
      <c r="A1263" t="str">
        <f t="shared" si="57"/>
        <v>S1005050013100</v>
      </c>
      <c r="B1263" t="s">
        <v>15</v>
      </c>
      <c r="C1263" t="s">
        <v>810</v>
      </c>
      <c r="D1263" t="s">
        <v>27</v>
      </c>
      <c r="E1263" s="1">
        <v>27633.21</v>
      </c>
      <c r="F1263" s="1">
        <v>600000</v>
      </c>
      <c r="G1263" s="1">
        <v>0</v>
      </c>
      <c r="H1263" s="1"/>
      <c r="J1263" s="1">
        <f t="shared" si="58"/>
        <v>-627633.21</v>
      </c>
      <c r="K1263" s="1">
        <f>IFERROR(VLOOKUP(A1263,'Ending FY2016'!$A:$E,5,FALSE),"0")+H1263</f>
        <v>-627629.37000000011</v>
      </c>
      <c r="L1263" s="1">
        <f t="shared" si="59"/>
        <v>-627633.21</v>
      </c>
      <c r="M1263" t="s">
        <v>18</v>
      </c>
      <c r="N1263" t="s">
        <v>30</v>
      </c>
      <c r="O1263" t="s">
        <v>20</v>
      </c>
      <c r="P1263" t="s">
        <v>41</v>
      </c>
      <c r="Q1263" t="s">
        <v>22</v>
      </c>
      <c r="R1263" t="s">
        <v>23</v>
      </c>
      <c r="S1263" t="s">
        <v>24</v>
      </c>
      <c r="T1263" s="1"/>
    </row>
    <row r="1264" spans="1:20" x14ac:dyDescent="0.25">
      <c r="A1264" t="str">
        <f t="shared" si="57"/>
        <v>S1005050013200</v>
      </c>
      <c r="B1264" t="s">
        <v>15</v>
      </c>
      <c r="C1264" t="s">
        <v>810</v>
      </c>
      <c r="D1264" t="s">
        <v>57</v>
      </c>
      <c r="E1264" s="1">
        <v>-2367942.29</v>
      </c>
      <c r="F1264" s="1">
        <v>333669</v>
      </c>
      <c r="G1264" s="1">
        <v>-4135901</v>
      </c>
      <c r="H1264" s="1"/>
      <c r="J1264" s="1">
        <f t="shared" si="58"/>
        <v>-2101627.71</v>
      </c>
      <c r="K1264" s="1">
        <f>IFERROR(VLOOKUP(A1264,'Ending FY2016'!$A:$E,5,FALSE),"0")+H1264</f>
        <v>2034278.96</v>
      </c>
      <c r="L1264" s="1">
        <f t="shared" si="59"/>
        <v>2034278.96</v>
      </c>
      <c r="M1264" t="s">
        <v>18</v>
      </c>
      <c r="N1264" t="s">
        <v>591</v>
      </c>
      <c r="O1264" t="s">
        <v>20</v>
      </c>
      <c r="P1264" t="s">
        <v>41</v>
      </c>
      <c r="Q1264" t="s">
        <v>22</v>
      </c>
      <c r="R1264" t="s">
        <v>23</v>
      </c>
      <c r="S1264" t="s">
        <v>23</v>
      </c>
      <c r="T1264" s="1"/>
    </row>
    <row r="1265" spans="1:20" x14ac:dyDescent="0.25">
      <c r="A1265" t="str">
        <f t="shared" si="57"/>
        <v>S1005050013300</v>
      </c>
      <c r="B1265" t="s">
        <v>15</v>
      </c>
      <c r="C1265" t="s">
        <v>810</v>
      </c>
      <c r="D1265" t="s">
        <v>59</v>
      </c>
      <c r="E1265" s="1">
        <v>-933975.39</v>
      </c>
      <c r="F1265" s="1">
        <v>561350.15</v>
      </c>
      <c r="G1265" s="1">
        <v>24650.03</v>
      </c>
      <c r="H1265" s="1"/>
      <c r="J1265" s="1">
        <f t="shared" si="58"/>
        <v>397275.27</v>
      </c>
      <c r="K1265" s="1">
        <f>IFERROR(VLOOKUP(A1265,'Ending FY2016'!$A:$E,5,FALSE),"0")+H1265</f>
        <v>397285.88000000059</v>
      </c>
      <c r="L1265" s="1">
        <f t="shared" si="59"/>
        <v>397285.88000000059</v>
      </c>
      <c r="M1265" t="s">
        <v>18</v>
      </c>
      <c r="N1265" t="s">
        <v>171</v>
      </c>
      <c r="O1265" t="s">
        <v>20</v>
      </c>
      <c r="P1265" t="s">
        <v>21</v>
      </c>
      <c r="Q1265" t="s">
        <v>22</v>
      </c>
      <c r="R1265" t="s">
        <v>23</v>
      </c>
      <c r="S1265" t="s">
        <v>23</v>
      </c>
      <c r="T1265" s="1"/>
    </row>
    <row r="1266" spans="1:20" x14ac:dyDescent="0.25">
      <c r="A1266" t="str">
        <f t="shared" si="57"/>
        <v>S1005050013400</v>
      </c>
      <c r="B1266" t="s">
        <v>15</v>
      </c>
      <c r="C1266" t="s">
        <v>810</v>
      </c>
      <c r="D1266" t="s">
        <v>29</v>
      </c>
      <c r="E1266" s="1">
        <v>24349144.690000001</v>
      </c>
      <c r="F1266" s="1">
        <v>2082368.24</v>
      </c>
      <c r="G1266" s="1">
        <v>-63631.7</v>
      </c>
      <c r="H1266" s="1"/>
      <c r="J1266" s="1">
        <f t="shared" si="58"/>
        <v>-26495144.629999999</v>
      </c>
      <c r="K1266" s="1">
        <f>IFERROR(VLOOKUP(A1266,'Ending FY2016'!$A:$E,5,FALSE),"0")+H1266</f>
        <v>-26431519.650000002</v>
      </c>
      <c r="L1266" s="1">
        <f t="shared" si="59"/>
        <v>-26431519.650000002</v>
      </c>
      <c r="M1266" t="s">
        <v>18</v>
      </c>
      <c r="N1266" t="s">
        <v>178</v>
      </c>
      <c r="O1266" t="s">
        <v>20</v>
      </c>
      <c r="P1266" t="s">
        <v>21</v>
      </c>
      <c r="Q1266" t="s">
        <v>22</v>
      </c>
      <c r="R1266" t="s">
        <v>23</v>
      </c>
      <c r="S1266" t="s">
        <v>23</v>
      </c>
      <c r="T1266" s="1"/>
    </row>
    <row r="1267" spans="1:20" x14ac:dyDescent="0.25">
      <c r="A1267" t="str">
        <f t="shared" si="57"/>
        <v>S1005050013500</v>
      </c>
      <c r="B1267" t="s">
        <v>15</v>
      </c>
      <c r="C1267" t="s">
        <v>810</v>
      </c>
      <c r="D1267" t="s">
        <v>31</v>
      </c>
      <c r="E1267" s="1">
        <v>-9124232.2200000007</v>
      </c>
      <c r="F1267" s="1">
        <v>48860.03</v>
      </c>
      <c r="G1267" s="1">
        <v>0</v>
      </c>
      <c r="H1267" s="1"/>
      <c r="J1267" s="1">
        <f t="shared" si="58"/>
        <v>9075372.1900000013</v>
      </c>
      <c r="K1267" s="1">
        <f>IFERROR(VLOOKUP(A1267,'Ending FY2016'!$A:$E,5,FALSE),"0")+H1267</f>
        <v>9075380.4599999972</v>
      </c>
      <c r="L1267" s="1">
        <f t="shared" si="59"/>
        <v>9075372.1900000013</v>
      </c>
      <c r="M1267" t="s">
        <v>18</v>
      </c>
      <c r="N1267" t="s">
        <v>163</v>
      </c>
      <c r="O1267" t="s">
        <v>20</v>
      </c>
      <c r="P1267" t="s">
        <v>21</v>
      </c>
      <c r="Q1267" t="s">
        <v>22</v>
      </c>
      <c r="R1267" t="s">
        <v>23</v>
      </c>
      <c r="S1267" t="s">
        <v>23</v>
      </c>
      <c r="T1267" s="1"/>
    </row>
    <row r="1268" spans="1:20" x14ac:dyDescent="0.25">
      <c r="A1268" t="str">
        <f t="shared" si="57"/>
        <v>S1005050013700</v>
      </c>
      <c r="B1268" t="s">
        <v>15</v>
      </c>
      <c r="C1268" t="s">
        <v>810</v>
      </c>
      <c r="D1268" t="s">
        <v>33</v>
      </c>
      <c r="E1268" s="1">
        <v>-15428.69</v>
      </c>
      <c r="F1268" s="1">
        <v>0</v>
      </c>
      <c r="G1268" s="1">
        <v>0</v>
      </c>
      <c r="H1268" s="1"/>
      <c r="J1268" s="1">
        <f t="shared" si="58"/>
        <v>15428.69</v>
      </c>
      <c r="K1268" s="1">
        <f>IFERROR(VLOOKUP(A1268,'Ending FY2016'!$A:$E,5,FALSE),"0")+H1268</f>
        <v>15432.649999999907</v>
      </c>
      <c r="L1268" s="1">
        <f t="shared" si="59"/>
        <v>15428.69</v>
      </c>
      <c r="M1268" t="s">
        <v>18</v>
      </c>
      <c r="N1268" t="s">
        <v>430</v>
      </c>
      <c r="O1268" t="s">
        <v>20</v>
      </c>
      <c r="P1268" t="s">
        <v>21</v>
      </c>
      <c r="Q1268" t="s">
        <v>22</v>
      </c>
      <c r="R1268" t="s">
        <v>23</v>
      </c>
      <c r="S1268" t="s">
        <v>24</v>
      </c>
      <c r="T1268" s="1"/>
    </row>
    <row r="1269" spans="1:20" x14ac:dyDescent="0.25">
      <c r="A1269" t="str">
        <f t="shared" si="57"/>
        <v>S1005050013800</v>
      </c>
      <c r="B1269" t="s">
        <v>15</v>
      </c>
      <c r="C1269" t="s">
        <v>810</v>
      </c>
      <c r="D1269" t="s">
        <v>63</v>
      </c>
      <c r="E1269" s="1">
        <v>48275604.280000001</v>
      </c>
      <c r="F1269" s="1">
        <v>7636103</v>
      </c>
      <c r="G1269" s="1">
        <v>0</v>
      </c>
      <c r="H1269" s="1"/>
      <c r="J1269" s="1">
        <f t="shared" si="58"/>
        <v>-55911707.280000001</v>
      </c>
      <c r="K1269" s="1">
        <f>IFERROR(VLOOKUP(A1269,'Ending FY2016'!$A:$E,5,FALSE),"0")+H1269</f>
        <v>-55911710.5</v>
      </c>
      <c r="L1269" s="1">
        <f t="shared" si="59"/>
        <v>-55911707.280000001</v>
      </c>
      <c r="M1269" t="s">
        <v>18</v>
      </c>
      <c r="N1269" t="s">
        <v>173</v>
      </c>
      <c r="O1269" t="s">
        <v>20</v>
      </c>
      <c r="P1269" t="s">
        <v>41</v>
      </c>
      <c r="Q1269" t="s">
        <v>22</v>
      </c>
      <c r="R1269" t="s">
        <v>23</v>
      </c>
      <c r="S1269" t="s">
        <v>23</v>
      </c>
      <c r="T1269" s="1"/>
    </row>
    <row r="1270" spans="1:20" x14ac:dyDescent="0.25">
      <c r="A1270" t="str">
        <f t="shared" si="57"/>
        <v>S1005050013900</v>
      </c>
      <c r="B1270" t="s">
        <v>15</v>
      </c>
      <c r="C1270" t="s">
        <v>810</v>
      </c>
      <c r="D1270" t="s">
        <v>240</v>
      </c>
      <c r="E1270" s="1">
        <v>-5237866.03</v>
      </c>
      <c r="F1270" s="1">
        <v>3827617</v>
      </c>
      <c r="G1270" s="1">
        <v>0</v>
      </c>
      <c r="H1270" s="1"/>
      <c r="J1270" s="1">
        <f t="shared" si="58"/>
        <v>1410249.0300000003</v>
      </c>
      <c r="K1270" s="1">
        <f>IFERROR(VLOOKUP(A1270,'Ending FY2016'!$A:$E,5,FALSE),"0")+H1270</f>
        <v>1410224.15</v>
      </c>
      <c r="L1270" s="1">
        <f t="shared" si="59"/>
        <v>1410224.15</v>
      </c>
      <c r="M1270" t="s">
        <v>18</v>
      </c>
      <c r="N1270" t="s">
        <v>788</v>
      </c>
      <c r="O1270" t="s">
        <v>20</v>
      </c>
      <c r="P1270" t="s">
        <v>21</v>
      </c>
      <c r="Q1270" t="s">
        <v>22</v>
      </c>
      <c r="R1270" t="s">
        <v>23</v>
      </c>
      <c r="S1270" t="s">
        <v>23</v>
      </c>
      <c r="T1270" s="1"/>
    </row>
    <row r="1271" spans="1:20" x14ac:dyDescent="0.25">
      <c r="A1271" t="str">
        <f t="shared" si="57"/>
        <v>S1005050014000</v>
      </c>
      <c r="B1271" t="s">
        <v>15</v>
      </c>
      <c r="C1271" t="s">
        <v>810</v>
      </c>
      <c r="D1271" t="s">
        <v>164</v>
      </c>
      <c r="E1271" s="1">
        <v>-156524.92000000001</v>
      </c>
      <c r="F1271" s="1">
        <v>0</v>
      </c>
      <c r="G1271" s="1">
        <v>0</v>
      </c>
      <c r="H1271" s="1"/>
      <c r="J1271" s="1">
        <f t="shared" si="58"/>
        <v>156524.92000000001</v>
      </c>
      <c r="K1271" s="1">
        <f>IFERROR(VLOOKUP(A1271,'Ending FY2016'!$A:$E,5,FALSE),"0")+H1271</f>
        <v>156525.39999999991</v>
      </c>
      <c r="L1271" s="1">
        <f t="shared" si="59"/>
        <v>156524.92000000001</v>
      </c>
      <c r="M1271" t="s">
        <v>18</v>
      </c>
      <c r="N1271" t="s">
        <v>598</v>
      </c>
      <c r="O1271" t="s">
        <v>20</v>
      </c>
      <c r="P1271" t="s">
        <v>21</v>
      </c>
      <c r="Q1271" t="s">
        <v>22</v>
      </c>
      <c r="R1271" t="s">
        <v>23</v>
      </c>
      <c r="S1271" t="s">
        <v>23</v>
      </c>
      <c r="T1271" s="1"/>
    </row>
    <row r="1272" spans="1:20" x14ac:dyDescent="0.25">
      <c r="A1272" t="str">
        <f t="shared" si="57"/>
        <v>S1005050014200</v>
      </c>
      <c r="B1272" t="s">
        <v>15</v>
      </c>
      <c r="C1272" t="s">
        <v>810</v>
      </c>
      <c r="D1272" t="s">
        <v>67</v>
      </c>
      <c r="E1272" s="1">
        <v>63599.37</v>
      </c>
      <c r="F1272" s="1">
        <v>865120.90999999992</v>
      </c>
      <c r="G1272" s="1">
        <v>-43201.5</v>
      </c>
      <c r="H1272" s="1"/>
      <c r="J1272" s="1">
        <f t="shared" si="58"/>
        <v>-971921.77999999991</v>
      </c>
      <c r="K1272" s="1">
        <f>IFERROR(VLOOKUP(A1272,'Ending FY2016'!$A:$E,5,FALSE),"0")+H1272</f>
        <v>-928775.05000000075</v>
      </c>
      <c r="L1272" s="1">
        <f t="shared" si="59"/>
        <v>-928775.05000000075</v>
      </c>
      <c r="M1272" t="s">
        <v>18</v>
      </c>
      <c r="N1272" t="s">
        <v>736</v>
      </c>
      <c r="O1272" t="s">
        <v>20</v>
      </c>
      <c r="P1272" t="s">
        <v>41</v>
      </c>
      <c r="Q1272" t="s">
        <v>22</v>
      </c>
      <c r="R1272" t="s">
        <v>23</v>
      </c>
      <c r="S1272" t="s">
        <v>66</v>
      </c>
      <c r="T1272" s="1"/>
    </row>
    <row r="1273" spans="1:20" x14ac:dyDescent="0.25">
      <c r="A1273" t="str">
        <f t="shared" si="57"/>
        <v>S1005050014300</v>
      </c>
      <c r="B1273" t="s">
        <v>15</v>
      </c>
      <c r="C1273" t="s">
        <v>810</v>
      </c>
      <c r="D1273" t="s">
        <v>147</v>
      </c>
      <c r="E1273" s="1">
        <v>0</v>
      </c>
      <c r="F1273" s="1">
        <v>0</v>
      </c>
      <c r="G1273" s="1">
        <v>0</v>
      </c>
      <c r="H1273" s="1"/>
      <c r="J1273" s="1">
        <f t="shared" si="58"/>
        <v>0</v>
      </c>
      <c r="K1273" s="1">
        <f>IFERROR(VLOOKUP(A1273,'Ending FY2016'!$A:$E,5,FALSE),"0")+H1273</f>
        <v>9.9099999999998545</v>
      </c>
      <c r="L1273" s="1">
        <f t="shared" si="59"/>
        <v>0</v>
      </c>
      <c r="M1273" t="s">
        <v>18</v>
      </c>
      <c r="N1273" t="s">
        <v>625</v>
      </c>
      <c r="O1273" t="s">
        <v>20</v>
      </c>
      <c r="P1273" t="s">
        <v>41</v>
      </c>
      <c r="Q1273" t="s">
        <v>22</v>
      </c>
      <c r="R1273" t="s">
        <v>23</v>
      </c>
      <c r="S1273" t="s">
        <v>66</v>
      </c>
      <c r="T1273" s="1"/>
    </row>
    <row r="1274" spans="1:20" x14ac:dyDescent="0.25">
      <c r="A1274" t="str">
        <f t="shared" si="57"/>
        <v>S1005050014400</v>
      </c>
      <c r="B1274" t="s">
        <v>15</v>
      </c>
      <c r="C1274" t="s">
        <v>810</v>
      </c>
      <c r="D1274" t="s">
        <v>68</v>
      </c>
      <c r="E1274" s="1">
        <v>0</v>
      </c>
      <c r="F1274" s="1">
        <v>0</v>
      </c>
      <c r="G1274" s="1">
        <v>0</v>
      </c>
      <c r="H1274" s="1"/>
      <c r="J1274" s="1">
        <f t="shared" si="58"/>
        <v>0</v>
      </c>
      <c r="K1274" s="1">
        <f>IFERROR(VLOOKUP(A1274,'Ending FY2016'!$A:$E,5,FALSE),"0")+H1274</f>
        <v>0</v>
      </c>
      <c r="L1274" s="1">
        <f t="shared" si="59"/>
        <v>0</v>
      </c>
      <c r="M1274" t="s">
        <v>18</v>
      </c>
      <c r="N1274" t="s">
        <v>362</v>
      </c>
      <c r="O1274" t="s">
        <v>20</v>
      </c>
      <c r="P1274" t="s">
        <v>21</v>
      </c>
      <c r="Q1274" t="s">
        <v>22</v>
      </c>
      <c r="R1274" t="s">
        <v>79</v>
      </c>
      <c r="S1274" t="s">
        <v>23</v>
      </c>
      <c r="T1274" s="1"/>
    </row>
    <row r="1275" spans="1:20" x14ac:dyDescent="0.25">
      <c r="A1275" t="str">
        <f t="shared" si="57"/>
        <v>S1005050014600</v>
      </c>
      <c r="B1275" t="s">
        <v>15</v>
      </c>
      <c r="C1275" t="s">
        <v>810</v>
      </c>
      <c r="D1275" t="s">
        <v>200</v>
      </c>
      <c r="E1275" s="1">
        <v>-37133.519999999997</v>
      </c>
      <c r="F1275" s="1">
        <v>0</v>
      </c>
      <c r="G1275" s="1">
        <v>0</v>
      </c>
      <c r="H1275" s="1"/>
      <c r="J1275" s="1">
        <f t="shared" si="58"/>
        <v>37133.519999999997</v>
      </c>
      <c r="K1275" s="1">
        <f>IFERROR(VLOOKUP(A1275,'Ending FY2016'!$A:$E,5,FALSE),"0")+H1275</f>
        <v>37136.020000000019</v>
      </c>
      <c r="L1275" s="1">
        <f t="shared" si="59"/>
        <v>37133.519999999997</v>
      </c>
      <c r="M1275" t="s">
        <v>18</v>
      </c>
      <c r="N1275" t="s">
        <v>239</v>
      </c>
      <c r="O1275" t="s">
        <v>20</v>
      </c>
      <c r="P1275" t="s">
        <v>41</v>
      </c>
      <c r="Q1275" t="s">
        <v>22</v>
      </c>
      <c r="R1275" t="s">
        <v>23</v>
      </c>
      <c r="S1275" t="s">
        <v>24</v>
      </c>
      <c r="T1275" s="1"/>
    </row>
    <row r="1276" spans="1:20" x14ac:dyDescent="0.25">
      <c r="A1276" t="str">
        <f t="shared" si="57"/>
        <v>S1005050014700</v>
      </c>
      <c r="B1276" t="s">
        <v>15</v>
      </c>
      <c r="C1276" t="s">
        <v>810</v>
      </c>
      <c r="D1276" t="s">
        <v>241</v>
      </c>
      <c r="E1276" s="1">
        <v>-287987.63</v>
      </c>
      <c r="F1276" s="1">
        <v>19340</v>
      </c>
      <c r="G1276" s="1">
        <v>0</v>
      </c>
      <c r="H1276" s="1"/>
      <c r="J1276" s="1">
        <f t="shared" si="58"/>
        <v>268647.63</v>
      </c>
      <c r="K1276" s="1">
        <f>IFERROR(VLOOKUP(A1276,'Ending FY2016'!$A:$E,5,FALSE),"0")+H1276</f>
        <v>138410.03</v>
      </c>
      <c r="L1276" s="1">
        <f t="shared" si="59"/>
        <v>138410.03</v>
      </c>
      <c r="M1276" t="s">
        <v>18</v>
      </c>
      <c r="N1276" t="s">
        <v>814</v>
      </c>
      <c r="O1276" t="s">
        <v>20</v>
      </c>
      <c r="P1276" t="s">
        <v>21</v>
      </c>
      <c r="Q1276" t="s">
        <v>22</v>
      </c>
      <c r="R1276" t="s">
        <v>23</v>
      </c>
      <c r="S1276" t="s">
        <v>24</v>
      </c>
      <c r="T1276" s="1"/>
    </row>
    <row r="1277" spans="1:20" x14ac:dyDescent="0.25">
      <c r="A1277" t="str">
        <f t="shared" si="57"/>
        <v>S1005050014800</v>
      </c>
      <c r="B1277" t="s">
        <v>15</v>
      </c>
      <c r="C1277" t="s">
        <v>810</v>
      </c>
      <c r="D1277" t="s">
        <v>623</v>
      </c>
      <c r="E1277" s="1">
        <v>-376832.32</v>
      </c>
      <c r="F1277" s="1">
        <v>0</v>
      </c>
      <c r="G1277" s="1">
        <v>0</v>
      </c>
      <c r="H1277" s="1"/>
      <c r="J1277" s="1">
        <f t="shared" si="58"/>
        <v>376832.32</v>
      </c>
      <c r="K1277" s="1">
        <f>IFERROR(VLOOKUP(A1277,'Ending FY2016'!$A:$E,5,FALSE),"0")+H1277</f>
        <v>376841.49000000005</v>
      </c>
      <c r="L1277" s="1">
        <f t="shared" si="59"/>
        <v>376832.32</v>
      </c>
      <c r="M1277" t="s">
        <v>18</v>
      </c>
      <c r="N1277" t="s">
        <v>104</v>
      </c>
      <c r="O1277" t="s">
        <v>20</v>
      </c>
      <c r="P1277" t="s">
        <v>41</v>
      </c>
      <c r="Q1277" t="s">
        <v>22</v>
      </c>
      <c r="R1277" t="s">
        <v>23</v>
      </c>
      <c r="S1277" t="s">
        <v>66</v>
      </c>
      <c r="T1277" s="1"/>
    </row>
    <row r="1278" spans="1:20" x14ac:dyDescent="0.25">
      <c r="A1278" t="str">
        <f t="shared" si="57"/>
        <v>S1005050014900</v>
      </c>
      <c r="B1278" t="s">
        <v>15</v>
      </c>
      <c r="C1278" t="s">
        <v>810</v>
      </c>
      <c r="D1278" t="s">
        <v>242</v>
      </c>
      <c r="E1278" s="1">
        <v>-159000</v>
      </c>
      <c r="F1278" s="1">
        <v>0</v>
      </c>
      <c r="G1278" s="1">
        <v>0</v>
      </c>
      <c r="H1278" s="1"/>
      <c r="J1278" s="1">
        <f t="shared" si="58"/>
        <v>159000</v>
      </c>
      <c r="K1278" s="1">
        <f>IFERROR(VLOOKUP(A1278,'Ending FY2016'!$A:$E,5,FALSE),"0")+H1278</f>
        <v>159000</v>
      </c>
      <c r="L1278" s="1">
        <f t="shared" si="59"/>
        <v>159000</v>
      </c>
      <c r="M1278" t="s">
        <v>18</v>
      </c>
      <c r="N1278" t="s">
        <v>250</v>
      </c>
      <c r="O1278" t="s">
        <v>20</v>
      </c>
      <c r="P1278" t="s">
        <v>21</v>
      </c>
      <c r="Q1278" t="s">
        <v>22</v>
      </c>
      <c r="R1278" t="s">
        <v>21</v>
      </c>
      <c r="S1278" t="s">
        <v>23</v>
      </c>
      <c r="T1278" s="1"/>
    </row>
    <row r="1279" spans="1:20" x14ac:dyDescent="0.25">
      <c r="A1279" t="str">
        <f t="shared" si="57"/>
        <v>S1005050015000</v>
      </c>
      <c r="B1279" t="s">
        <v>15</v>
      </c>
      <c r="C1279" t="s">
        <v>810</v>
      </c>
      <c r="D1279" t="s">
        <v>244</v>
      </c>
      <c r="E1279" s="1">
        <v>-4770377.41</v>
      </c>
      <c r="F1279" s="1">
        <v>4877659</v>
      </c>
      <c r="G1279" s="1">
        <v>0</v>
      </c>
      <c r="H1279" s="1"/>
      <c r="J1279" s="1">
        <f t="shared" si="58"/>
        <v>-107281.58999999985</v>
      </c>
      <c r="K1279" s="1">
        <f>IFERROR(VLOOKUP(A1279,'Ending FY2016'!$A:$E,5,FALSE),"0")+H1279</f>
        <v>-2770229.38</v>
      </c>
      <c r="L1279" s="1">
        <f t="shared" si="59"/>
        <v>-2770229.38</v>
      </c>
      <c r="M1279" t="s">
        <v>18</v>
      </c>
      <c r="N1279" t="s">
        <v>610</v>
      </c>
      <c r="O1279" t="s">
        <v>20</v>
      </c>
      <c r="P1279" t="s">
        <v>21</v>
      </c>
      <c r="Q1279" t="s">
        <v>22</v>
      </c>
      <c r="R1279" t="s">
        <v>23</v>
      </c>
      <c r="S1279" t="s">
        <v>23</v>
      </c>
      <c r="T1279" s="1"/>
    </row>
    <row r="1280" spans="1:20" x14ac:dyDescent="0.25">
      <c r="A1280" t="str">
        <f t="shared" si="57"/>
        <v>S1005050015100</v>
      </c>
      <c r="B1280" t="s">
        <v>15</v>
      </c>
      <c r="C1280" t="s">
        <v>810</v>
      </c>
      <c r="D1280" t="s">
        <v>245</v>
      </c>
      <c r="E1280" s="1">
        <v>-201476.87</v>
      </c>
      <c r="F1280" s="1">
        <v>40767.72</v>
      </c>
      <c r="G1280" s="1">
        <v>-15156.8</v>
      </c>
      <c r="H1280" s="1"/>
      <c r="J1280" s="1">
        <f t="shared" si="58"/>
        <v>145552.35</v>
      </c>
      <c r="K1280" s="1">
        <f>IFERROR(VLOOKUP(A1280,'Ending FY2016'!$A:$E,5,FALSE),"0")+H1280</f>
        <v>160708.86000000016</v>
      </c>
      <c r="L1280" s="1">
        <f t="shared" si="59"/>
        <v>160708.86000000016</v>
      </c>
      <c r="M1280" t="s">
        <v>18</v>
      </c>
      <c r="N1280" t="s">
        <v>62</v>
      </c>
      <c r="O1280" t="s">
        <v>20</v>
      </c>
      <c r="P1280" t="s">
        <v>21</v>
      </c>
      <c r="Q1280" t="s">
        <v>22</v>
      </c>
      <c r="R1280" t="s">
        <v>23</v>
      </c>
      <c r="S1280" t="s">
        <v>24</v>
      </c>
      <c r="T1280" s="1"/>
    </row>
    <row r="1281" spans="1:20" x14ac:dyDescent="0.25">
      <c r="A1281" t="str">
        <f t="shared" si="57"/>
        <v>S1005050015500</v>
      </c>
      <c r="B1281" t="s">
        <v>15</v>
      </c>
      <c r="C1281" t="s">
        <v>810</v>
      </c>
      <c r="D1281" t="s">
        <v>145</v>
      </c>
      <c r="E1281" s="1">
        <v>-281775.35999999999</v>
      </c>
      <c r="F1281" s="1">
        <v>545022.93999999994</v>
      </c>
      <c r="G1281" s="1">
        <v>0</v>
      </c>
      <c r="H1281" s="1"/>
      <c r="J1281" s="1">
        <f t="shared" si="58"/>
        <v>-263247.57999999996</v>
      </c>
      <c r="K1281" s="1">
        <f>IFERROR(VLOOKUP(A1281,'Ending FY2016'!$A:$E,5,FALSE),"0")+H1281</f>
        <v>-263250</v>
      </c>
      <c r="L1281" s="1">
        <f t="shared" si="59"/>
        <v>-263247.57999999996</v>
      </c>
      <c r="M1281" t="s">
        <v>18</v>
      </c>
      <c r="N1281" t="s">
        <v>148</v>
      </c>
      <c r="O1281" t="s">
        <v>20</v>
      </c>
      <c r="P1281" t="s">
        <v>41</v>
      </c>
      <c r="Q1281" t="s">
        <v>22</v>
      </c>
      <c r="R1281" t="s">
        <v>79</v>
      </c>
      <c r="S1281" t="s">
        <v>66</v>
      </c>
      <c r="T1281" s="1"/>
    </row>
    <row r="1282" spans="1:20" x14ac:dyDescent="0.25">
      <c r="A1282" t="str">
        <f t="shared" si="57"/>
        <v>S1005050015600</v>
      </c>
      <c r="B1282" t="s">
        <v>15</v>
      </c>
      <c r="C1282" t="s">
        <v>810</v>
      </c>
      <c r="D1282" t="s">
        <v>246</v>
      </c>
      <c r="E1282" s="1">
        <v>-69766.23</v>
      </c>
      <c r="F1282" s="1">
        <v>0</v>
      </c>
      <c r="G1282" s="1">
        <v>0</v>
      </c>
      <c r="H1282" s="1"/>
      <c r="J1282" s="1">
        <f t="shared" si="58"/>
        <v>69766.23</v>
      </c>
      <c r="K1282" s="1">
        <f>IFERROR(VLOOKUP(A1282,'Ending FY2016'!$A:$E,5,FALSE),"0")+H1282</f>
        <v>35083.089999999997</v>
      </c>
      <c r="L1282" s="1">
        <f t="shared" si="59"/>
        <v>35083.089999999997</v>
      </c>
      <c r="M1282" t="s">
        <v>18</v>
      </c>
      <c r="N1282" t="s">
        <v>708</v>
      </c>
      <c r="O1282" t="s">
        <v>20</v>
      </c>
      <c r="P1282" t="s">
        <v>21</v>
      </c>
      <c r="Q1282" t="s">
        <v>22</v>
      </c>
      <c r="R1282" t="s">
        <v>23</v>
      </c>
      <c r="S1282" t="s">
        <v>24</v>
      </c>
      <c r="T1282" s="1"/>
    </row>
    <row r="1283" spans="1:20" x14ac:dyDescent="0.25">
      <c r="A1283" t="str">
        <f t="shared" si="57"/>
        <v>S1005050015800</v>
      </c>
      <c r="B1283" t="s">
        <v>15</v>
      </c>
      <c r="C1283" t="s">
        <v>810</v>
      </c>
      <c r="D1283" t="s">
        <v>760</v>
      </c>
      <c r="E1283" s="1">
        <v>5696.76</v>
      </c>
      <c r="F1283" s="1">
        <v>0</v>
      </c>
      <c r="G1283" s="1">
        <v>0</v>
      </c>
      <c r="H1283" s="1"/>
      <c r="J1283" s="1">
        <f t="shared" si="58"/>
        <v>-5696.76</v>
      </c>
      <c r="K1283" s="1">
        <f>IFERROR(VLOOKUP(A1283,'Ending FY2016'!$A:$E,5,FALSE),"0")+H1283</f>
        <v>-2747.7</v>
      </c>
      <c r="L1283" s="1">
        <f t="shared" si="59"/>
        <v>-2747.7</v>
      </c>
      <c r="M1283" t="s">
        <v>18</v>
      </c>
      <c r="N1283" t="s">
        <v>94</v>
      </c>
      <c r="O1283" t="s">
        <v>20</v>
      </c>
      <c r="P1283" t="s">
        <v>21</v>
      </c>
      <c r="Q1283" t="s">
        <v>22</v>
      </c>
      <c r="R1283" t="s">
        <v>23</v>
      </c>
      <c r="S1283" t="s">
        <v>23</v>
      </c>
      <c r="T1283" s="1"/>
    </row>
    <row r="1284" spans="1:20" x14ac:dyDescent="0.25">
      <c r="A1284" t="str">
        <f t="shared" ref="A1284:A1347" si="60">B1284&amp;C1284&amp;D1284</f>
        <v>S2895050016600</v>
      </c>
      <c r="B1284" t="s">
        <v>815</v>
      </c>
      <c r="C1284" t="s">
        <v>810</v>
      </c>
      <c r="D1284" t="s">
        <v>225</v>
      </c>
      <c r="E1284" s="1">
        <v>-1260850.5</v>
      </c>
      <c r="F1284" s="1">
        <v>0</v>
      </c>
      <c r="G1284" s="1">
        <v>0</v>
      </c>
      <c r="H1284" s="1"/>
      <c r="J1284" s="1">
        <f t="shared" ref="J1284:J1347" si="61">-E1284-F1284+G1284+H1284</f>
        <v>1260850.5</v>
      </c>
      <c r="K1284" s="1">
        <f>IFERROR(VLOOKUP(A1284,'Ending FY2016'!$A:$E,5,FALSE),"0")+H1284</f>
        <v>1260851.1199999992</v>
      </c>
      <c r="L1284" s="1">
        <f t="shared" ref="L1284:L1347" si="62">IF(J1284-K1284&lt;-10,K1284+I1284,IF(J1284-K1284&gt;10,K1284+I1284,J1284+I1284))</f>
        <v>1260850.5</v>
      </c>
      <c r="M1284" t="s">
        <v>18</v>
      </c>
      <c r="N1284" t="s">
        <v>816</v>
      </c>
      <c r="O1284" t="s">
        <v>135</v>
      </c>
      <c r="P1284" t="s">
        <v>41</v>
      </c>
      <c r="Q1284" t="s">
        <v>22</v>
      </c>
      <c r="R1284" t="s">
        <v>23</v>
      </c>
      <c r="S1284" t="s">
        <v>24</v>
      </c>
      <c r="T1284" s="1"/>
    </row>
    <row r="1285" spans="1:20" x14ac:dyDescent="0.25">
      <c r="A1285" t="str">
        <f t="shared" si="60"/>
        <v>S1005050016800</v>
      </c>
      <c r="B1285" t="s">
        <v>15</v>
      </c>
      <c r="C1285" t="s">
        <v>810</v>
      </c>
      <c r="D1285" t="s">
        <v>596</v>
      </c>
      <c r="E1285" s="1">
        <v>1425946.71</v>
      </c>
      <c r="F1285" s="1">
        <v>1868170.1</v>
      </c>
      <c r="G1285" s="1">
        <v>0</v>
      </c>
      <c r="H1285" s="1"/>
      <c r="J1285" s="1">
        <f t="shared" si="61"/>
        <v>-3294116.81</v>
      </c>
      <c r="K1285" s="1">
        <f>IFERROR(VLOOKUP(A1285,'Ending FY2016'!$A:$E,5,FALSE),"0")+H1285</f>
        <v>-3294116.8100000005</v>
      </c>
      <c r="L1285" s="1">
        <f t="shared" si="62"/>
        <v>-3294116.81</v>
      </c>
      <c r="M1285" t="s">
        <v>18</v>
      </c>
      <c r="N1285" t="s">
        <v>786</v>
      </c>
      <c r="O1285" t="s">
        <v>20</v>
      </c>
      <c r="P1285" t="s">
        <v>41</v>
      </c>
      <c r="Q1285" t="s">
        <v>22</v>
      </c>
      <c r="R1285" t="s">
        <v>23</v>
      </c>
      <c r="S1285" t="s">
        <v>23</v>
      </c>
      <c r="T1285" s="1"/>
    </row>
    <row r="1286" spans="1:20" x14ac:dyDescent="0.25">
      <c r="A1286" t="str">
        <f t="shared" si="60"/>
        <v>S1005050017400</v>
      </c>
      <c r="B1286" t="s">
        <v>15</v>
      </c>
      <c r="C1286" t="s">
        <v>810</v>
      </c>
      <c r="D1286" t="s">
        <v>203</v>
      </c>
      <c r="E1286" s="1">
        <v>-374529</v>
      </c>
      <c r="F1286" s="1">
        <v>0</v>
      </c>
      <c r="G1286" s="1">
        <v>0</v>
      </c>
      <c r="H1286" s="1"/>
      <c r="J1286" s="1">
        <f t="shared" si="61"/>
        <v>374529</v>
      </c>
      <c r="K1286" s="1">
        <f>IFERROR(VLOOKUP(A1286,'Ending FY2016'!$A:$E,5,FALSE),"0")+H1286</f>
        <v>374529</v>
      </c>
      <c r="L1286" s="1">
        <f t="shared" si="62"/>
        <v>374529</v>
      </c>
      <c r="M1286" t="s">
        <v>18</v>
      </c>
      <c r="N1286" t="s">
        <v>192</v>
      </c>
      <c r="O1286" t="s">
        <v>20</v>
      </c>
      <c r="P1286" t="s">
        <v>41</v>
      </c>
      <c r="Q1286" t="s">
        <v>22</v>
      </c>
      <c r="R1286" t="s">
        <v>79</v>
      </c>
      <c r="S1286" t="s">
        <v>24</v>
      </c>
      <c r="T1286" s="1"/>
    </row>
    <row r="1287" spans="1:20" x14ac:dyDescent="0.25">
      <c r="A1287" t="str">
        <f t="shared" si="60"/>
        <v>S1005050017500</v>
      </c>
      <c r="B1287" t="s">
        <v>15</v>
      </c>
      <c r="C1287" t="s">
        <v>810</v>
      </c>
      <c r="D1287" t="s">
        <v>817</v>
      </c>
      <c r="E1287" s="1">
        <v>-7248659</v>
      </c>
      <c r="F1287" s="1">
        <v>0</v>
      </c>
      <c r="G1287" s="1">
        <v>0</v>
      </c>
      <c r="H1287" s="1"/>
      <c r="J1287" s="1">
        <f t="shared" si="61"/>
        <v>7248659</v>
      </c>
      <c r="K1287" s="1">
        <f>IFERROR(VLOOKUP(A1287,'Ending FY2016'!$A:$E,5,FALSE),"0")+H1287</f>
        <v>7248659</v>
      </c>
      <c r="L1287" s="1">
        <f t="shared" si="62"/>
        <v>7248659</v>
      </c>
      <c r="M1287" t="s">
        <v>18</v>
      </c>
      <c r="N1287" t="s">
        <v>204</v>
      </c>
      <c r="O1287" t="s">
        <v>20</v>
      </c>
      <c r="P1287" t="s">
        <v>41</v>
      </c>
      <c r="Q1287" t="s">
        <v>22</v>
      </c>
      <c r="R1287" t="s">
        <v>79</v>
      </c>
      <c r="S1287" t="s">
        <v>24</v>
      </c>
      <c r="T1287" s="1"/>
    </row>
    <row r="1288" spans="1:20" x14ac:dyDescent="0.25">
      <c r="A1288" t="str">
        <f t="shared" si="60"/>
        <v>S1005050017600</v>
      </c>
      <c r="B1288" t="s">
        <v>15</v>
      </c>
      <c r="C1288" t="s">
        <v>810</v>
      </c>
      <c r="D1288" t="s">
        <v>277</v>
      </c>
      <c r="E1288" s="1">
        <v>-3953081.88</v>
      </c>
      <c r="F1288" s="1">
        <v>356000</v>
      </c>
      <c r="G1288" s="1">
        <v>0</v>
      </c>
      <c r="H1288" s="1"/>
      <c r="J1288" s="1">
        <f t="shared" si="61"/>
        <v>3597081.88</v>
      </c>
      <c r="K1288" s="1">
        <f>IFERROR(VLOOKUP(A1288,'Ending FY2016'!$A:$E,5,FALSE),"0")+H1288</f>
        <v>3597087.459999999</v>
      </c>
      <c r="L1288" s="1">
        <f t="shared" si="62"/>
        <v>3597081.88</v>
      </c>
      <c r="M1288" t="s">
        <v>18</v>
      </c>
      <c r="N1288" t="s">
        <v>336</v>
      </c>
      <c r="O1288" t="s">
        <v>20</v>
      </c>
      <c r="P1288" t="s">
        <v>21</v>
      </c>
      <c r="Q1288" t="s">
        <v>22</v>
      </c>
      <c r="R1288" t="s">
        <v>23</v>
      </c>
      <c r="S1288" t="s">
        <v>24</v>
      </c>
      <c r="T1288" s="1"/>
    </row>
    <row r="1289" spans="1:20" x14ac:dyDescent="0.25">
      <c r="A1289" t="str">
        <f t="shared" si="60"/>
        <v>S1005050018000</v>
      </c>
      <c r="B1289" t="s">
        <v>15</v>
      </c>
      <c r="C1289" t="s">
        <v>810</v>
      </c>
      <c r="D1289" t="s">
        <v>248</v>
      </c>
      <c r="E1289" s="1">
        <v>-124708.12</v>
      </c>
      <c r="F1289" s="1">
        <v>1010634</v>
      </c>
      <c r="G1289" s="1">
        <v>0</v>
      </c>
      <c r="H1289" s="1"/>
      <c r="J1289" s="1">
        <f t="shared" si="61"/>
        <v>-885925.88</v>
      </c>
      <c r="K1289" s="1">
        <f>IFERROR(VLOOKUP(A1289,'Ending FY2016'!$A:$E,5,FALSE),"0")+H1289</f>
        <v>-885925.83</v>
      </c>
      <c r="L1289" s="1">
        <f t="shared" si="62"/>
        <v>-885925.88</v>
      </c>
      <c r="M1289" t="s">
        <v>18</v>
      </c>
      <c r="N1289" t="s">
        <v>367</v>
      </c>
      <c r="O1289" t="s">
        <v>20</v>
      </c>
      <c r="P1289" t="s">
        <v>21</v>
      </c>
      <c r="Q1289" t="s">
        <v>22</v>
      </c>
      <c r="R1289" t="s">
        <v>23</v>
      </c>
      <c r="S1289" t="s">
        <v>23</v>
      </c>
      <c r="T1289" s="1"/>
    </row>
    <row r="1290" spans="1:20" x14ac:dyDescent="0.25">
      <c r="A1290" t="str">
        <f t="shared" si="60"/>
        <v>S1005050019300</v>
      </c>
      <c r="B1290" t="s">
        <v>15</v>
      </c>
      <c r="C1290" t="s">
        <v>810</v>
      </c>
      <c r="D1290" t="s">
        <v>297</v>
      </c>
      <c r="E1290" s="1">
        <v>0</v>
      </c>
      <c r="F1290" s="1">
        <v>0</v>
      </c>
      <c r="G1290" s="1">
        <v>0</v>
      </c>
      <c r="H1290" s="1"/>
      <c r="J1290" s="1">
        <f t="shared" si="61"/>
        <v>0</v>
      </c>
      <c r="K1290" s="1">
        <f>IFERROR(VLOOKUP(A1290,'Ending FY2016'!$A:$E,5,FALSE),"0")+H1290</f>
        <v>0</v>
      </c>
      <c r="L1290" s="1">
        <f t="shared" si="62"/>
        <v>0</v>
      </c>
      <c r="M1290" t="s">
        <v>18</v>
      </c>
      <c r="N1290" t="s">
        <v>32</v>
      </c>
      <c r="O1290" t="s">
        <v>20</v>
      </c>
      <c r="P1290" t="s">
        <v>21</v>
      </c>
      <c r="Q1290" t="s">
        <v>22</v>
      </c>
      <c r="R1290" t="s">
        <v>23</v>
      </c>
      <c r="S1290" t="s">
        <v>24</v>
      </c>
      <c r="T1290" s="1"/>
    </row>
    <row r="1291" spans="1:20" x14ac:dyDescent="0.25">
      <c r="A1291" t="str">
        <f t="shared" si="60"/>
        <v>S1005050022700</v>
      </c>
      <c r="B1291" t="s">
        <v>15</v>
      </c>
      <c r="C1291" t="s">
        <v>810</v>
      </c>
      <c r="D1291" t="s">
        <v>475</v>
      </c>
      <c r="E1291" s="1">
        <v>0</v>
      </c>
      <c r="F1291" s="1">
        <v>0</v>
      </c>
      <c r="G1291" s="1">
        <v>0</v>
      </c>
      <c r="H1291" s="1"/>
      <c r="J1291" s="1">
        <f t="shared" si="61"/>
        <v>0</v>
      </c>
      <c r="K1291" s="1">
        <f>IFERROR(VLOOKUP(A1291,'Ending FY2016'!$A:$E,5,FALSE),"0")+H1291</f>
        <v>0</v>
      </c>
      <c r="L1291" s="1">
        <f t="shared" si="62"/>
        <v>0</v>
      </c>
      <c r="M1291" t="s">
        <v>70</v>
      </c>
      <c r="N1291" t="s">
        <v>786</v>
      </c>
      <c r="O1291" t="s">
        <v>20</v>
      </c>
      <c r="P1291" t="s">
        <v>21</v>
      </c>
      <c r="Q1291" t="s">
        <v>22</v>
      </c>
      <c r="R1291" t="s">
        <v>23</v>
      </c>
      <c r="S1291" t="s">
        <v>23</v>
      </c>
      <c r="T1291" s="1"/>
    </row>
    <row r="1292" spans="1:20" x14ac:dyDescent="0.25">
      <c r="A1292" t="str">
        <f t="shared" si="60"/>
        <v>S1005050023000</v>
      </c>
      <c r="B1292" t="s">
        <v>15</v>
      </c>
      <c r="C1292" t="s">
        <v>810</v>
      </c>
      <c r="D1292" t="s">
        <v>310</v>
      </c>
      <c r="E1292" s="1">
        <v>-4687041.99</v>
      </c>
      <c r="F1292" s="1">
        <v>1581472.1099999999</v>
      </c>
      <c r="G1292" s="1">
        <v>0</v>
      </c>
      <c r="H1292" s="1"/>
      <c r="J1292" s="1">
        <f t="shared" si="61"/>
        <v>3105569.8800000004</v>
      </c>
      <c r="K1292" s="1">
        <f>IFERROR(VLOOKUP(A1292,'Ending FY2016'!$A:$E,5,FALSE),"0")+H1292</f>
        <v>3105578.8200000003</v>
      </c>
      <c r="L1292" s="1">
        <f t="shared" si="62"/>
        <v>3105569.8800000004</v>
      </c>
      <c r="M1292" t="s">
        <v>70</v>
      </c>
      <c r="N1292" t="s">
        <v>85</v>
      </c>
      <c r="O1292" t="s">
        <v>20</v>
      </c>
      <c r="P1292" t="s">
        <v>41</v>
      </c>
      <c r="Q1292" t="s">
        <v>22</v>
      </c>
      <c r="R1292" t="s">
        <v>23</v>
      </c>
      <c r="S1292" t="s">
        <v>23</v>
      </c>
      <c r="T1292" s="1"/>
    </row>
    <row r="1293" spans="1:20" x14ac:dyDescent="0.25">
      <c r="A1293" t="str">
        <f t="shared" si="60"/>
        <v>S1005050023100</v>
      </c>
      <c r="B1293" t="s">
        <v>15</v>
      </c>
      <c r="C1293" t="s">
        <v>810</v>
      </c>
      <c r="D1293" t="s">
        <v>149</v>
      </c>
      <c r="E1293" s="1">
        <v>-2450746.86</v>
      </c>
      <c r="F1293" s="1">
        <v>2816757</v>
      </c>
      <c r="G1293" s="1">
        <v>0</v>
      </c>
      <c r="H1293" s="1"/>
      <c r="J1293" s="1">
        <f t="shared" si="61"/>
        <v>-366010.14000000013</v>
      </c>
      <c r="K1293" s="1">
        <f>IFERROR(VLOOKUP(A1293,'Ending FY2016'!$A:$E,5,FALSE),"0")+H1293</f>
        <v>-366002.66000000015</v>
      </c>
      <c r="L1293" s="1">
        <f t="shared" si="62"/>
        <v>-366010.14000000013</v>
      </c>
      <c r="M1293" t="s">
        <v>70</v>
      </c>
      <c r="N1293" t="s">
        <v>85</v>
      </c>
      <c r="O1293" t="s">
        <v>20</v>
      </c>
      <c r="P1293" t="s">
        <v>41</v>
      </c>
      <c r="Q1293" t="s">
        <v>22</v>
      </c>
      <c r="R1293" t="s">
        <v>23</v>
      </c>
      <c r="S1293" t="s">
        <v>23</v>
      </c>
      <c r="T1293" s="1"/>
    </row>
    <row r="1294" spans="1:20" x14ac:dyDescent="0.25">
      <c r="A1294" t="str">
        <f t="shared" si="60"/>
        <v>S1005050023200</v>
      </c>
      <c r="B1294" t="s">
        <v>15</v>
      </c>
      <c r="C1294" t="s">
        <v>810</v>
      </c>
      <c r="D1294" t="s">
        <v>69</v>
      </c>
      <c r="E1294" s="1">
        <v>-1261350.5</v>
      </c>
      <c r="F1294" s="1">
        <v>6715649</v>
      </c>
      <c r="G1294" s="1">
        <v>0</v>
      </c>
      <c r="H1294" s="1"/>
      <c r="J1294" s="1">
        <f t="shared" si="61"/>
        <v>-5454298.5</v>
      </c>
      <c r="K1294" s="1">
        <f>IFERROR(VLOOKUP(A1294,'Ending FY2016'!$A:$E,5,FALSE),"0")+H1294</f>
        <v>-5454297.9600000009</v>
      </c>
      <c r="L1294" s="1">
        <f t="shared" si="62"/>
        <v>-5454298.5</v>
      </c>
      <c r="M1294" t="s">
        <v>70</v>
      </c>
      <c r="N1294" t="s">
        <v>85</v>
      </c>
      <c r="O1294" t="s">
        <v>20</v>
      </c>
      <c r="P1294" t="s">
        <v>41</v>
      </c>
      <c r="Q1294" t="s">
        <v>22</v>
      </c>
      <c r="R1294" t="s">
        <v>23</v>
      </c>
      <c r="S1294" t="s">
        <v>23</v>
      </c>
      <c r="T1294" s="1"/>
    </row>
    <row r="1295" spans="1:20" x14ac:dyDescent="0.25">
      <c r="A1295" t="str">
        <f t="shared" si="60"/>
        <v>S1005050042400</v>
      </c>
      <c r="B1295" t="s">
        <v>15</v>
      </c>
      <c r="C1295" t="s">
        <v>810</v>
      </c>
      <c r="D1295" t="s">
        <v>632</v>
      </c>
      <c r="E1295" s="1">
        <v>-3954.96</v>
      </c>
      <c r="F1295" s="1">
        <v>0</v>
      </c>
      <c r="G1295" s="1">
        <v>0</v>
      </c>
      <c r="H1295" s="1"/>
      <c r="J1295" s="1">
        <f t="shared" si="61"/>
        <v>3954.96</v>
      </c>
      <c r="K1295" s="1">
        <f>IFERROR(VLOOKUP(A1295,'Ending FY2016'!$A:$E,5,FALSE),"0")+H1295</f>
        <v>3961.2299999999959</v>
      </c>
      <c r="L1295" s="1">
        <f t="shared" si="62"/>
        <v>3954.96</v>
      </c>
      <c r="M1295" t="s">
        <v>140</v>
      </c>
      <c r="N1295" t="s">
        <v>85</v>
      </c>
      <c r="O1295" t="s">
        <v>20</v>
      </c>
      <c r="P1295" t="s">
        <v>21</v>
      </c>
      <c r="Q1295" t="s">
        <v>22</v>
      </c>
      <c r="R1295" t="s">
        <v>23</v>
      </c>
      <c r="S1295" t="s">
        <v>23</v>
      </c>
      <c r="T1295" s="1"/>
    </row>
    <row r="1296" spans="1:20" x14ac:dyDescent="0.25">
      <c r="A1296" t="str">
        <f t="shared" si="60"/>
        <v>S1005050042500</v>
      </c>
      <c r="B1296" t="s">
        <v>15</v>
      </c>
      <c r="C1296" t="s">
        <v>810</v>
      </c>
      <c r="D1296" t="s">
        <v>613</v>
      </c>
      <c r="E1296" s="1">
        <v>-13897.21</v>
      </c>
      <c r="F1296" s="1">
        <v>0</v>
      </c>
      <c r="G1296" s="1">
        <v>0</v>
      </c>
      <c r="H1296" s="1"/>
      <c r="J1296" s="1">
        <f t="shared" si="61"/>
        <v>13897.21</v>
      </c>
      <c r="K1296" s="1">
        <f>IFERROR(VLOOKUP(A1296,'Ending FY2016'!$A:$E,5,FALSE),"0")+H1296</f>
        <v>13900.05</v>
      </c>
      <c r="L1296" s="1">
        <f t="shared" si="62"/>
        <v>13897.21</v>
      </c>
      <c r="M1296" t="s">
        <v>140</v>
      </c>
      <c r="N1296" t="s">
        <v>30</v>
      </c>
      <c r="O1296" t="s">
        <v>20</v>
      </c>
      <c r="P1296" t="s">
        <v>41</v>
      </c>
      <c r="Q1296" t="s">
        <v>22</v>
      </c>
      <c r="R1296" t="s">
        <v>21</v>
      </c>
      <c r="S1296" t="s">
        <v>24</v>
      </c>
      <c r="T1296" s="1"/>
    </row>
    <row r="1297" spans="1:20" x14ac:dyDescent="0.25">
      <c r="A1297" t="str">
        <f t="shared" si="60"/>
        <v>S1005050042600</v>
      </c>
      <c r="B1297" t="s">
        <v>15</v>
      </c>
      <c r="C1297" t="s">
        <v>810</v>
      </c>
      <c r="D1297" t="s">
        <v>347</v>
      </c>
      <c r="E1297" s="1">
        <v>-2594734.2799999998</v>
      </c>
      <c r="F1297" s="1">
        <v>0</v>
      </c>
      <c r="G1297" s="1">
        <v>0</v>
      </c>
      <c r="H1297" s="1"/>
      <c r="J1297" s="1">
        <f t="shared" si="61"/>
        <v>2594734.2799999998</v>
      </c>
      <c r="K1297" s="1">
        <f>IFERROR(VLOOKUP(A1297,'Ending FY2016'!$A:$E,5,FALSE),"0")+H1297</f>
        <v>2594737.48</v>
      </c>
      <c r="L1297" s="1">
        <f t="shared" si="62"/>
        <v>2594734.2799999998</v>
      </c>
      <c r="M1297" t="s">
        <v>140</v>
      </c>
      <c r="N1297" t="s">
        <v>50</v>
      </c>
      <c r="O1297" t="s">
        <v>20</v>
      </c>
      <c r="P1297" t="s">
        <v>41</v>
      </c>
      <c r="Q1297" t="s">
        <v>22</v>
      </c>
      <c r="R1297" t="s">
        <v>23</v>
      </c>
      <c r="S1297" t="s">
        <v>24</v>
      </c>
      <c r="T1297" s="1"/>
    </row>
    <row r="1298" spans="1:20" x14ac:dyDescent="0.25">
      <c r="A1298" t="str">
        <f t="shared" si="60"/>
        <v>S1005050043100</v>
      </c>
      <c r="B1298" t="s">
        <v>15</v>
      </c>
      <c r="C1298" t="s">
        <v>810</v>
      </c>
      <c r="D1298" t="s">
        <v>350</v>
      </c>
      <c r="E1298" s="1">
        <v>0</v>
      </c>
      <c r="F1298" s="1">
        <v>48.2</v>
      </c>
      <c r="G1298" s="1">
        <v>0</v>
      </c>
      <c r="H1298" s="1"/>
      <c r="J1298" s="1">
        <f t="shared" si="61"/>
        <v>-48.2</v>
      </c>
      <c r="K1298" s="1">
        <f>IFERROR(VLOOKUP(A1298,'Ending FY2016'!$A:$E,5,FALSE),"0")+H1298</f>
        <v>-46.200000000000045</v>
      </c>
      <c r="L1298" s="1">
        <f t="shared" si="62"/>
        <v>-48.2</v>
      </c>
      <c r="M1298" t="s">
        <v>140</v>
      </c>
      <c r="N1298" t="s">
        <v>48</v>
      </c>
      <c r="O1298" t="s">
        <v>20</v>
      </c>
      <c r="P1298" t="s">
        <v>21</v>
      </c>
      <c r="Q1298" t="s">
        <v>22</v>
      </c>
      <c r="R1298" t="s">
        <v>23</v>
      </c>
      <c r="S1298" t="s">
        <v>24</v>
      </c>
      <c r="T1298" s="1"/>
    </row>
    <row r="1299" spans="1:20" x14ac:dyDescent="0.25">
      <c r="A1299" t="str">
        <f t="shared" si="60"/>
        <v>S1005050043500</v>
      </c>
      <c r="B1299" t="s">
        <v>15</v>
      </c>
      <c r="C1299" t="s">
        <v>810</v>
      </c>
      <c r="D1299" t="s">
        <v>354</v>
      </c>
      <c r="E1299" s="1">
        <v>-702630.05</v>
      </c>
      <c r="F1299" s="1">
        <v>3198160.97</v>
      </c>
      <c r="G1299" s="1">
        <v>36.19</v>
      </c>
      <c r="H1299" s="1"/>
      <c r="J1299" s="1">
        <f t="shared" si="61"/>
        <v>-2495494.73</v>
      </c>
      <c r="K1299" s="1">
        <f>IFERROR(VLOOKUP(A1299,'Ending FY2016'!$A:$E,5,FALSE),"0")+H1299</f>
        <v>-2495499.27</v>
      </c>
      <c r="L1299" s="1">
        <f t="shared" si="62"/>
        <v>-2495494.73</v>
      </c>
      <c r="M1299" t="s">
        <v>140</v>
      </c>
      <c r="N1299" t="s">
        <v>597</v>
      </c>
      <c r="O1299" t="s">
        <v>20</v>
      </c>
      <c r="P1299" t="s">
        <v>21</v>
      </c>
      <c r="Q1299" t="s">
        <v>22</v>
      </c>
      <c r="R1299" t="s">
        <v>23</v>
      </c>
      <c r="S1299" t="s">
        <v>23</v>
      </c>
      <c r="T1299" s="1"/>
    </row>
    <row r="1300" spans="1:20" x14ac:dyDescent="0.25">
      <c r="A1300" t="str">
        <f t="shared" si="60"/>
        <v>S1005050043700</v>
      </c>
      <c r="B1300" t="s">
        <v>15</v>
      </c>
      <c r="C1300" t="s">
        <v>810</v>
      </c>
      <c r="D1300" t="s">
        <v>638</v>
      </c>
      <c r="E1300" s="1">
        <v>-18684.04</v>
      </c>
      <c r="F1300" s="1">
        <v>0</v>
      </c>
      <c r="G1300" s="1">
        <v>0</v>
      </c>
      <c r="H1300" s="1"/>
      <c r="J1300" s="1">
        <f t="shared" si="61"/>
        <v>18684.04</v>
      </c>
      <c r="K1300" s="1">
        <f>IFERROR(VLOOKUP(A1300,'Ending FY2016'!$A:$E,5,FALSE),"0")+H1300</f>
        <v>18690.319999999992</v>
      </c>
      <c r="L1300" s="1">
        <f t="shared" si="62"/>
        <v>18684.04</v>
      </c>
      <c r="M1300" t="s">
        <v>140</v>
      </c>
      <c r="N1300" t="s">
        <v>171</v>
      </c>
      <c r="O1300" t="s">
        <v>20</v>
      </c>
      <c r="P1300" t="s">
        <v>21</v>
      </c>
      <c r="Q1300" t="s">
        <v>22</v>
      </c>
      <c r="R1300" t="s">
        <v>23</v>
      </c>
      <c r="S1300" t="s">
        <v>23</v>
      </c>
      <c r="T1300" s="1"/>
    </row>
    <row r="1301" spans="1:20" x14ac:dyDescent="0.25">
      <c r="A1301" t="str">
        <f t="shared" si="60"/>
        <v>S1005050043800</v>
      </c>
      <c r="B1301" t="s">
        <v>15</v>
      </c>
      <c r="C1301" t="s">
        <v>810</v>
      </c>
      <c r="D1301" t="s">
        <v>357</v>
      </c>
      <c r="E1301" s="1">
        <v>-16044.02</v>
      </c>
      <c r="F1301" s="1">
        <v>86272.33</v>
      </c>
      <c r="G1301" s="1">
        <v>0</v>
      </c>
      <c r="H1301" s="1"/>
      <c r="J1301" s="1">
        <f t="shared" si="61"/>
        <v>-70228.31</v>
      </c>
      <c r="K1301" s="1">
        <f>IFERROR(VLOOKUP(A1301,'Ending FY2016'!$A:$E,5,FALSE),"0")+H1301</f>
        <v>-70227.719999999972</v>
      </c>
      <c r="L1301" s="1">
        <f t="shared" si="62"/>
        <v>-70228.31</v>
      </c>
      <c r="M1301" t="s">
        <v>140</v>
      </c>
      <c r="N1301" t="s">
        <v>178</v>
      </c>
      <c r="O1301" t="s">
        <v>20</v>
      </c>
      <c r="P1301" t="s">
        <v>21</v>
      </c>
      <c r="Q1301" t="s">
        <v>22</v>
      </c>
      <c r="R1301" t="s">
        <v>23</v>
      </c>
      <c r="S1301" t="s">
        <v>23</v>
      </c>
      <c r="T1301" s="1"/>
    </row>
    <row r="1302" spans="1:20" x14ac:dyDescent="0.25">
      <c r="A1302" t="str">
        <f t="shared" si="60"/>
        <v>S1005050044100</v>
      </c>
      <c r="B1302" t="s">
        <v>15</v>
      </c>
      <c r="C1302" t="s">
        <v>810</v>
      </c>
      <c r="D1302" t="s">
        <v>360</v>
      </c>
      <c r="E1302" s="1">
        <v>-39720814.170000002</v>
      </c>
      <c r="F1302" s="1">
        <v>0</v>
      </c>
      <c r="G1302" s="1">
        <v>0</v>
      </c>
      <c r="H1302" s="1"/>
      <c r="J1302" s="1">
        <f t="shared" si="61"/>
        <v>39720814.170000002</v>
      </c>
      <c r="K1302" s="1">
        <f>IFERROR(VLOOKUP(A1302,'Ending FY2016'!$A:$E,5,FALSE),"0")+H1302</f>
        <v>39720818.840000004</v>
      </c>
      <c r="L1302" s="1">
        <f t="shared" si="62"/>
        <v>39720814.170000002</v>
      </c>
      <c r="M1302" t="s">
        <v>140</v>
      </c>
      <c r="N1302" t="s">
        <v>818</v>
      </c>
      <c r="O1302" t="s">
        <v>20</v>
      </c>
      <c r="P1302" t="s">
        <v>41</v>
      </c>
      <c r="Q1302" t="s">
        <v>22</v>
      </c>
      <c r="R1302" t="s">
        <v>79</v>
      </c>
      <c r="S1302" t="s">
        <v>66</v>
      </c>
      <c r="T1302" s="1"/>
    </row>
    <row r="1303" spans="1:20" x14ac:dyDescent="0.25">
      <c r="A1303" t="str">
        <f t="shared" si="60"/>
        <v>S1005050044400</v>
      </c>
      <c r="B1303" t="s">
        <v>15</v>
      </c>
      <c r="C1303" t="s">
        <v>810</v>
      </c>
      <c r="D1303" t="s">
        <v>363</v>
      </c>
      <c r="E1303" s="1">
        <v>0.91</v>
      </c>
      <c r="F1303" s="1">
        <v>75676.81</v>
      </c>
      <c r="G1303" s="1">
        <v>0</v>
      </c>
      <c r="H1303" s="1"/>
      <c r="J1303" s="1">
        <f t="shared" si="61"/>
        <v>-75677.72</v>
      </c>
      <c r="K1303" s="1">
        <f>IFERROR(VLOOKUP(A1303,'Ending FY2016'!$A:$E,5,FALSE),"0")+H1303</f>
        <v>-75684.719999999972</v>
      </c>
      <c r="L1303" s="1">
        <f t="shared" si="62"/>
        <v>-75677.72</v>
      </c>
      <c r="M1303" t="s">
        <v>140</v>
      </c>
      <c r="N1303" t="s">
        <v>243</v>
      </c>
      <c r="O1303" t="s">
        <v>20</v>
      </c>
      <c r="P1303" t="s">
        <v>41</v>
      </c>
      <c r="Q1303" t="s">
        <v>22</v>
      </c>
      <c r="R1303" t="s">
        <v>23</v>
      </c>
      <c r="S1303" t="s">
        <v>66</v>
      </c>
      <c r="T1303" s="1"/>
    </row>
    <row r="1304" spans="1:20" x14ac:dyDescent="0.25">
      <c r="A1304" t="str">
        <f t="shared" si="60"/>
        <v>S1005050045400</v>
      </c>
      <c r="B1304" t="s">
        <v>15</v>
      </c>
      <c r="C1304" t="s">
        <v>810</v>
      </c>
      <c r="D1304" t="s">
        <v>650</v>
      </c>
      <c r="E1304" s="1">
        <v>51358.01</v>
      </c>
      <c r="F1304" s="1">
        <v>342204.74</v>
      </c>
      <c r="G1304" s="1">
        <v>0</v>
      </c>
      <c r="H1304" s="1"/>
      <c r="J1304" s="1">
        <f t="shared" si="61"/>
        <v>-393562.75</v>
      </c>
      <c r="K1304" s="1">
        <f>IFERROR(VLOOKUP(A1304,'Ending FY2016'!$A:$E,5,FALSE),"0")+H1304</f>
        <v>-393567.75</v>
      </c>
      <c r="L1304" s="1">
        <f t="shared" si="62"/>
        <v>-393562.75</v>
      </c>
      <c r="M1304" t="s">
        <v>140</v>
      </c>
      <c r="N1304" t="s">
        <v>738</v>
      </c>
      <c r="O1304" t="s">
        <v>20</v>
      </c>
      <c r="P1304" t="s">
        <v>41</v>
      </c>
      <c r="Q1304" t="s">
        <v>22</v>
      </c>
      <c r="R1304" t="s">
        <v>21</v>
      </c>
      <c r="S1304" t="s">
        <v>66</v>
      </c>
      <c r="T1304" s="1"/>
    </row>
    <row r="1305" spans="1:20" x14ac:dyDescent="0.25">
      <c r="A1305" t="str">
        <f t="shared" si="60"/>
        <v>S2505050046500</v>
      </c>
      <c r="B1305" t="s">
        <v>819</v>
      </c>
      <c r="C1305" t="s">
        <v>810</v>
      </c>
      <c r="D1305" t="s">
        <v>535</v>
      </c>
      <c r="E1305" s="1">
        <v>-89545.66</v>
      </c>
      <c r="F1305" s="1">
        <v>0</v>
      </c>
      <c r="G1305" s="1">
        <v>0</v>
      </c>
      <c r="H1305" s="1"/>
      <c r="J1305" s="1">
        <f t="shared" si="61"/>
        <v>89545.66</v>
      </c>
      <c r="K1305" s="1">
        <f>IFERROR(VLOOKUP(A1305,'Ending FY2016'!$A:$E,5,FALSE),"0")+H1305</f>
        <v>89551.34</v>
      </c>
      <c r="L1305" s="1">
        <f t="shared" si="62"/>
        <v>89545.66</v>
      </c>
      <c r="M1305" t="s">
        <v>140</v>
      </c>
      <c r="N1305" t="s">
        <v>22</v>
      </c>
      <c r="O1305" t="s">
        <v>135</v>
      </c>
      <c r="P1305" t="s">
        <v>41</v>
      </c>
      <c r="Q1305" t="s">
        <v>22</v>
      </c>
      <c r="R1305" t="s">
        <v>23</v>
      </c>
      <c r="S1305" t="s">
        <v>24</v>
      </c>
      <c r="T1305" s="1"/>
    </row>
    <row r="1306" spans="1:20" x14ac:dyDescent="0.25">
      <c r="A1306" t="str">
        <f t="shared" si="60"/>
        <v>S1005050052100</v>
      </c>
      <c r="B1306" t="s">
        <v>15</v>
      </c>
      <c r="C1306" t="s">
        <v>810</v>
      </c>
      <c r="D1306" t="s">
        <v>586</v>
      </c>
      <c r="E1306" s="1">
        <v>-173062.25</v>
      </c>
      <c r="F1306" s="1">
        <v>0</v>
      </c>
      <c r="G1306" s="1">
        <v>0</v>
      </c>
      <c r="H1306" s="1"/>
      <c r="J1306" s="1">
        <f t="shared" si="61"/>
        <v>173062.25</v>
      </c>
      <c r="K1306" s="1">
        <f>IFERROR(VLOOKUP(A1306,'Ending FY2016'!$A:$E,5,FALSE),"0")+H1306</f>
        <v>173069.22999999998</v>
      </c>
      <c r="L1306" s="1">
        <f t="shared" si="62"/>
        <v>173062.25</v>
      </c>
      <c r="M1306" t="s">
        <v>142</v>
      </c>
      <c r="N1306" t="s">
        <v>28</v>
      </c>
      <c r="O1306" t="s">
        <v>20</v>
      </c>
      <c r="P1306" t="s">
        <v>23</v>
      </c>
      <c r="Q1306" t="s">
        <v>22</v>
      </c>
      <c r="R1306" t="s">
        <v>23</v>
      </c>
      <c r="S1306" t="s">
        <v>23</v>
      </c>
      <c r="T1306" s="1"/>
    </row>
    <row r="1307" spans="1:20" x14ac:dyDescent="0.25">
      <c r="A1307" t="str">
        <f t="shared" si="60"/>
        <v>S1005050052900</v>
      </c>
      <c r="B1307" t="s">
        <v>15</v>
      </c>
      <c r="C1307" t="s">
        <v>810</v>
      </c>
      <c r="D1307" t="s">
        <v>548</v>
      </c>
      <c r="E1307" s="1">
        <v>-35864.6</v>
      </c>
      <c r="F1307" s="1">
        <v>11900.5</v>
      </c>
      <c r="G1307" s="1">
        <v>0</v>
      </c>
      <c r="H1307" s="1"/>
      <c r="J1307" s="1">
        <f t="shared" si="61"/>
        <v>23964.1</v>
      </c>
      <c r="K1307" s="1">
        <f>IFERROR(VLOOKUP(A1307,'Ending FY2016'!$A:$E,5,FALSE),"0")+H1307</f>
        <v>23964.100000000446</v>
      </c>
      <c r="L1307" s="1">
        <f t="shared" si="62"/>
        <v>23964.1</v>
      </c>
      <c r="M1307" t="s">
        <v>142</v>
      </c>
      <c r="N1307" t="s">
        <v>171</v>
      </c>
      <c r="O1307" t="s">
        <v>20</v>
      </c>
      <c r="P1307" t="s">
        <v>21</v>
      </c>
      <c r="Q1307" t="s">
        <v>22</v>
      </c>
      <c r="R1307" t="s">
        <v>23</v>
      </c>
      <c r="S1307" t="s">
        <v>23</v>
      </c>
      <c r="T1307" s="1"/>
    </row>
    <row r="1308" spans="1:20" x14ac:dyDescent="0.25">
      <c r="A1308" t="str">
        <f t="shared" si="60"/>
        <v>S1005050053100</v>
      </c>
      <c r="B1308" t="s">
        <v>15</v>
      </c>
      <c r="C1308" t="s">
        <v>810</v>
      </c>
      <c r="D1308" t="s">
        <v>141</v>
      </c>
      <c r="E1308" s="1">
        <v>-8954503.6099999994</v>
      </c>
      <c r="F1308" s="1">
        <v>4255868.87</v>
      </c>
      <c r="G1308" s="1">
        <v>0</v>
      </c>
      <c r="H1308" s="1"/>
      <c r="J1308" s="1">
        <f t="shared" si="61"/>
        <v>4698634.7399999993</v>
      </c>
      <c r="K1308" s="1">
        <f>IFERROR(VLOOKUP(A1308,'Ending FY2016'!$A:$E,5,FALSE),"0")+H1308</f>
        <v>4698636.2700000033</v>
      </c>
      <c r="L1308" s="1">
        <f t="shared" si="62"/>
        <v>4698634.7399999993</v>
      </c>
      <c r="M1308" t="s">
        <v>142</v>
      </c>
      <c r="N1308" t="s">
        <v>171</v>
      </c>
      <c r="O1308" t="s">
        <v>20</v>
      </c>
      <c r="P1308" t="s">
        <v>21</v>
      </c>
      <c r="Q1308" t="s">
        <v>22</v>
      </c>
      <c r="R1308" t="s">
        <v>23</v>
      </c>
      <c r="S1308" t="s">
        <v>23</v>
      </c>
      <c r="T1308" s="1"/>
    </row>
    <row r="1309" spans="1:20" x14ac:dyDescent="0.25">
      <c r="A1309" t="str">
        <f t="shared" si="60"/>
        <v>S1005050053200</v>
      </c>
      <c r="B1309" t="s">
        <v>15</v>
      </c>
      <c r="C1309" t="s">
        <v>810</v>
      </c>
      <c r="D1309" t="s">
        <v>674</v>
      </c>
      <c r="E1309" s="1">
        <v>-889962.95</v>
      </c>
      <c r="F1309" s="1">
        <v>43960.22</v>
      </c>
      <c r="G1309" s="1">
        <v>0</v>
      </c>
      <c r="H1309" s="1"/>
      <c r="J1309" s="1">
        <f t="shared" si="61"/>
        <v>846002.73</v>
      </c>
      <c r="K1309" s="1">
        <f>IFERROR(VLOOKUP(A1309,'Ending FY2016'!$A:$E,5,FALSE),"0")+H1309</f>
        <v>846009.07000000007</v>
      </c>
      <c r="L1309" s="1">
        <f t="shared" si="62"/>
        <v>846002.73</v>
      </c>
      <c r="M1309" t="s">
        <v>142</v>
      </c>
      <c r="N1309" t="s">
        <v>178</v>
      </c>
      <c r="O1309" t="s">
        <v>20</v>
      </c>
      <c r="P1309" t="s">
        <v>21</v>
      </c>
      <c r="Q1309" t="s">
        <v>22</v>
      </c>
      <c r="R1309" t="s">
        <v>23</v>
      </c>
      <c r="S1309" t="s">
        <v>24</v>
      </c>
      <c r="T1309" s="1"/>
    </row>
    <row r="1310" spans="1:20" x14ac:dyDescent="0.25">
      <c r="A1310" t="str">
        <f t="shared" si="60"/>
        <v>S1005050053300</v>
      </c>
      <c r="B1310" t="s">
        <v>15</v>
      </c>
      <c r="C1310" t="s">
        <v>810</v>
      </c>
      <c r="D1310" t="s">
        <v>792</v>
      </c>
      <c r="E1310" s="1">
        <v>-4331187.4800000004</v>
      </c>
      <c r="F1310" s="1">
        <v>0</v>
      </c>
      <c r="G1310" s="1">
        <v>0</v>
      </c>
      <c r="H1310" s="1"/>
      <c r="J1310" s="1">
        <f t="shared" si="61"/>
        <v>4331187.4800000004</v>
      </c>
      <c r="K1310" s="1">
        <f>IFERROR(VLOOKUP(A1310,'Ending FY2016'!$A:$E,5,FALSE),"0")+H1310</f>
        <v>4331196.1000000015</v>
      </c>
      <c r="L1310" s="1">
        <f t="shared" si="62"/>
        <v>4331187.4800000004</v>
      </c>
      <c r="M1310" t="s">
        <v>142</v>
      </c>
      <c r="N1310" t="s">
        <v>163</v>
      </c>
      <c r="O1310" t="s">
        <v>20</v>
      </c>
      <c r="P1310" t="s">
        <v>41</v>
      </c>
      <c r="Q1310" t="s">
        <v>22</v>
      </c>
      <c r="R1310" t="s">
        <v>23</v>
      </c>
      <c r="S1310" t="s">
        <v>23</v>
      </c>
      <c r="T1310" s="1"/>
    </row>
    <row r="1311" spans="1:20" x14ac:dyDescent="0.25">
      <c r="A1311" t="str">
        <f t="shared" si="60"/>
        <v>S1005050072100</v>
      </c>
      <c r="B1311" t="s">
        <v>15</v>
      </c>
      <c r="C1311" t="s">
        <v>810</v>
      </c>
      <c r="D1311" t="s">
        <v>705</v>
      </c>
      <c r="E1311" s="1">
        <v>-586.46</v>
      </c>
      <c r="F1311" s="1">
        <v>0</v>
      </c>
      <c r="G1311" s="1">
        <v>0</v>
      </c>
      <c r="H1311" s="1"/>
      <c r="J1311" s="1">
        <f t="shared" si="61"/>
        <v>586.46</v>
      </c>
      <c r="K1311" s="1">
        <f>IFERROR(VLOOKUP(A1311,'Ending FY2016'!$A:$E,5,FALSE),"0")+H1311</f>
        <v>587.22000000000025</v>
      </c>
      <c r="L1311" s="1">
        <f t="shared" si="62"/>
        <v>586.46</v>
      </c>
      <c r="M1311" t="s">
        <v>39</v>
      </c>
      <c r="N1311" t="s">
        <v>179</v>
      </c>
      <c r="O1311" t="s">
        <v>20</v>
      </c>
      <c r="P1311" t="s">
        <v>41</v>
      </c>
      <c r="Q1311" t="s">
        <v>22</v>
      </c>
      <c r="R1311" t="s">
        <v>79</v>
      </c>
      <c r="S1311" t="s">
        <v>24</v>
      </c>
      <c r="T1311" s="1"/>
    </row>
    <row r="1312" spans="1:20" x14ac:dyDescent="0.25">
      <c r="A1312" t="str">
        <f t="shared" si="60"/>
        <v>S1005050072300</v>
      </c>
      <c r="B1312" t="s">
        <v>15</v>
      </c>
      <c r="C1312" t="s">
        <v>810</v>
      </c>
      <c r="D1312" t="s">
        <v>820</v>
      </c>
      <c r="E1312" s="1">
        <v>-50436.29</v>
      </c>
      <c r="F1312" s="1">
        <v>0</v>
      </c>
      <c r="G1312" s="1">
        <v>0</v>
      </c>
      <c r="H1312" s="1"/>
      <c r="J1312" s="1">
        <f t="shared" si="61"/>
        <v>50436.29</v>
      </c>
      <c r="K1312" s="1">
        <f>IFERROR(VLOOKUP(A1312,'Ending FY2016'!$A:$E,5,FALSE),"0")+H1312</f>
        <v>50438.549999999988</v>
      </c>
      <c r="L1312" s="1">
        <f t="shared" si="62"/>
        <v>50436.29</v>
      </c>
      <c r="M1312" t="s">
        <v>39</v>
      </c>
      <c r="N1312" t="s">
        <v>48</v>
      </c>
      <c r="O1312" t="s">
        <v>20</v>
      </c>
      <c r="P1312" t="s">
        <v>41</v>
      </c>
      <c r="Q1312" t="s">
        <v>22</v>
      </c>
      <c r="R1312" t="s">
        <v>21</v>
      </c>
      <c r="S1312" t="s">
        <v>24</v>
      </c>
      <c r="T1312" s="1"/>
    </row>
    <row r="1313" spans="1:20" x14ac:dyDescent="0.25">
      <c r="A1313" t="str">
        <f t="shared" si="60"/>
        <v>S1005050072700</v>
      </c>
      <c r="B1313" t="s">
        <v>15</v>
      </c>
      <c r="C1313" t="s">
        <v>810</v>
      </c>
      <c r="D1313" t="s">
        <v>84</v>
      </c>
      <c r="E1313" s="1">
        <v>156470.24</v>
      </c>
      <c r="F1313" s="1">
        <v>0</v>
      </c>
      <c r="G1313" s="1">
        <v>0</v>
      </c>
      <c r="H1313" s="1"/>
      <c r="J1313" s="1">
        <f t="shared" si="61"/>
        <v>-156470.24</v>
      </c>
      <c r="K1313" s="1">
        <f>IFERROR(VLOOKUP(A1313,'Ending FY2016'!$A:$E,5,FALSE),"0")+H1313</f>
        <v>-156471.49</v>
      </c>
      <c r="L1313" s="1">
        <f t="shared" si="62"/>
        <v>-156470.24</v>
      </c>
      <c r="M1313" t="s">
        <v>39</v>
      </c>
      <c r="N1313" t="s">
        <v>226</v>
      </c>
      <c r="O1313" t="s">
        <v>20</v>
      </c>
      <c r="P1313" t="s">
        <v>41</v>
      </c>
      <c r="Q1313" t="s">
        <v>22</v>
      </c>
      <c r="R1313" t="s">
        <v>79</v>
      </c>
      <c r="S1313" t="s">
        <v>23</v>
      </c>
      <c r="T1313" s="1"/>
    </row>
    <row r="1314" spans="1:20" x14ac:dyDescent="0.25">
      <c r="A1314" t="str">
        <f t="shared" si="60"/>
        <v>S1005050074000</v>
      </c>
      <c r="B1314" t="s">
        <v>15</v>
      </c>
      <c r="C1314" t="s">
        <v>810</v>
      </c>
      <c r="D1314" t="s">
        <v>712</v>
      </c>
      <c r="E1314" s="1">
        <v>636744.17000000004</v>
      </c>
      <c r="F1314" s="1">
        <v>-94648.540000000008</v>
      </c>
      <c r="G1314" s="1">
        <v>-227766</v>
      </c>
      <c r="H1314" s="1"/>
      <c r="J1314" s="1">
        <f t="shared" si="61"/>
        <v>-769861.63</v>
      </c>
      <c r="K1314" s="1">
        <f>IFERROR(VLOOKUP(A1314,'Ending FY2016'!$A:$E,5,FALSE),"0")+H1314</f>
        <v>-542094.06000000006</v>
      </c>
      <c r="L1314" s="1">
        <f t="shared" si="62"/>
        <v>-542094.06000000006</v>
      </c>
      <c r="M1314" t="s">
        <v>39</v>
      </c>
      <c r="N1314" t="s">
        <v>65</v>
      </c>
      <c r="O1314" t="s">
        <v>20</v>
      </c>
      <c r="P1314" t="s">
        <v>41</v>
      </c>
      <c r="Q1314" t="s">
        <v>22</v>
      </c>
      <c r="R1314" t="s">
        <v>23</v>
      </c>
      <c r="S1314" t="s">
        <v>66</v>
      </c>
      <c r="T1314" s="1"/>
    </row>
    <row r="1315" spans="1:20" x14ac:dyDescent="0.25">
      <c r="A1315" t="str">
        <f t="shared" si="60"/>
        <v>S1005050074300</v>
      </c>
      <c r="B1315" t="s">
        <v>15</v>
      </c>
      <c r="C1315" t="s">
        <v>810</v>
      </c>
      <c r="D1315" t="s">
        <v>821</v>
      </c>
      <c r="E1315" s="1">
        <v>-11827801.49</v>
      </c>
      <c r="F1315" s="1">
        <v>-1989801.06</v>
      </c>
      <c r="G1315" s="1">
        <v>0</v>
      </c>
      <c r="H1315" s="1"/>
      <c r="J1315" s="1">
        <f t="shared" si="61"/>
        <v>13817602.550000001</v>
      </c>
      <c r="K1315" s="1">
        <f>IFERROR(VLOOKUP(A1315,'Ending FY2016'!$A:$E,5,FALSE),"0")+H1315</f>
        <v>13817604.059999999</v>
      </c>
      <c r="L1315" s="1">
        <f t="shared" si="62"/>
        <v>13817602.550000001</v>
      </c>
      <c r="M1315" t="s">
        <v>39</v>
      </c>
      <c r="N1315" t="s">
        <v>148</v>
      </c>
      <c r="O1315" t="s">
        <v>20</v>
      </c>
      <c r="P1315" t="s">
        <v>41</v>
      </c>
      <c r="Q1315" t="s">
        <v>22</v>
      </c>
      <c r="R1315" t="s">
        <v>79</v>
      </c>
      <c r="S1315" t="s">
        <v>66</v>
      </c>
      <c r="T1315" s="1"/>
    </row>
    <row r="1316" spans="1:20" x14ac:dyDescent="0.25">
      <c r="A1316" t="str">
        <f t="shared" si="60"/>
        <v>S1005050074500</v>
      </c>
      <c r="B1316" t="s">
        <v>15</v>
      </c>
      <c r="C1316" t="s">
        <v>810</v>
      </c>
      <c r="D1316" t="s">
        <v>822</v>
      </c>
      <c r="E1316" s="1">
        <v>2626989.14</v>
      </c>
      <c r="F1316" s="1">
        <v>-100217.76000000001</v>
      </c>
      <c r="G1316" s="1">
        <v>0</v>
      </c>
      <c r="H1316" s="1"/>
      <c r="J1316" s="1">
        <f t="shared" si="61"/>
        <v>-2526771.38</v>
      </c>
      <c r="K1316" s="1">
        <f>IFERROR(VLOOKUP(A1316,'Ending FY2016'!$A:$E,5,FALSE),"0")+H1316</f>
        <v>-2526771.7400000002</v>
      </c>
      <c r="L1316" s="1">
        <f t="shared" si="62"/>
        <v>-2526771.38</v>
      </c>
      <c r="M1316" t="s">
        <v>39</v>
      </c>
      <c r="N1316" t="s">
        <v>243</v>
      </c>
      <c r="O1316" t="s">
        <v>20</v>
      </c>
      <c r="P1316" t="s">
        <v>41</v>
      </c>
      <c r="Q1316" t="s">
        <v>22</v>
      </c>
      <c r="R1316" t="s">
        <v>21</v>
      </c>
      <c r="S1316" t="s">
        <v>66</v>
      </c>
      <c r="T1316" s="1"/>
    </row>
    <row r="1317" spans="1:20" x14ac:dyDescent="0.25">
      <c r="A1317" t="str">
        <f t="shared" si="60"/>
        <v>S1005050082800</v>
      </c>
      <c r="B1317" t="s">
        <v>15</v>
      </c>
      <c r="C1317" t="s">
        <v>810</v>
      </c>
      <c r="D1317" t="s">
        <v>823</v>
      </c>
      <c r="E1317" s="1">
        <v>0</v>
      </c>
      <c r="F1317" s="1">
        <v>881734.26</v>
      </c>
      <c r="G1317" s="1">
        <v>0</v>
      </c>
      <c r="H1317" s="1"/>
      <c r="J1317" s="1">
        <f t="shared" si="61"/>
        <v>-881734.26</v>
      </c>
      <c r="K1317" s="1">
        <f>IFERROR(VLOOKUP(A1317,'Ending FY2016'!$A:$E,5,FALSE),"0")+H1317</f>
        <v>-881734.25</v>
      </c>
      <c r="L1317" s="1">
        <f t="shared" si="62"/>
        <v>-881734.26</v>
      </c>
      <c r="M1317" t="s">
        <v>46</v>
      </c>
      <c r="N1317" t="s">
        <v>56</v>
      </c>
      <c r="O1317" t="s">
        <v>20</v>
      </c>
      <c r="P1317" t="s">
        <v>41</v>
      </c>
      <c r="Q1317" t="s">
        <v>22</v>
      </c>
      <c r="R1317" t="s">
        <v>23</v>
      </c>
      <c r="S1317" t="s">
        <v>24</v>
      </c>
      <c r="T1317" s="1"/>
    </row>
    <row r="1318" spans="1:20" x14ac:dyDescent="0.25">
      <c r="A1318" t="str">
        <f t="shared" si="60"/>
        <v>S1005050082900</v>
      </c>
      <c r="B1318" t="s">
        <v>15</v>
      </c>
      <c r="C1318" t="s">
        <v>810</v>
      </c>
      <c r="D1318" t="s">
        <v>426</v>
      </c>
      <c r="E1318" s="1">
        <v>-62786.95</v>
      </c>
      <c r="F1318" s="1">
        <v>53458.259999999995</v>
      </c>
      <c r="G1318" s="1">
        <v>-13617</v>
      </c>
      <c r="H1318" s="1"/>
      <c r="J1318" s="1">
        <f t="shared" si="61"/>
        <v>-4288.3099999999977</v>
      </c>
      <c r="K1318" s="1">
        <f>IFERROR(VLOOKUP(A1318,'Ending FY2016'!$A:$E,5,FALSE),"0")+H1318</f>
        <v>9332.7300000002142</v>
      </c>
      <c r="L1318" s="1">
        <f t="shared" si="62"/>
        <v>9332.7300000002142</v>
      </c>
      <c r="M1318" t="s">
        <v>46</v>
      </c>
      <c r="N1318" t="s">
        <v>48</v>
      </c>
      <c r="O1318" t="s">
        <v>20</v>
      </c>
      <c r="P1318" t="s">
        <v>21</v>
      </c>
      <c r="Q1318" t="s">
        <v>22</v>
      </c>
      <c r="R1318" t="s">
        <v>23</v>
      </c>
      <c r="S1318" t="s">
        <v>24</v>
      </c>
      <c r="T1318" s="1"/>
    </row>
    <row r="1319" spans="1:20" x14ac:dyDescent="0.25">
      <c r="A1319" t="str">
        <f t="shared" si="60"/>
        <v>S1005050083500</v>
      </c>
      <c r="B1319" t="s">
        <v>15</v>
      </c>
      <c r="C1319" t="s">
        <v>810</v>
      </c>
      <c r="D1319" t="s">
        <v>729</v>
      </c>
      <c r="E1319" s="1">
        <v>-51349.74</v>
      </c>
      <c r="F1319" s="1">
        <v>0</v>
      </c>
      <c r="G1319" s="1">
        <v>0</v>
      </c>
      <c r="H1319" s="1"/>
      <c r="J1319" s="1">
        <f t="shared" si="61"/>
        <v>51349.74</v>
      </c>
      <c r="K1319" s="1">
        <f>IFERROR(VLOOKUP(A1319,'Ending FY2016'!$A:$E,5,FALSE),"0")+H1319</f>
        <v>51355.760000000009</v>
      </c>
      <c r="L1319" s="1">
        <f t="shared" si="62"/>
        <v>51349.74</v>
      </c>
      <c r="M1319" t="s">
        <v>46</v>
      </c>
      <c r="N1319" t="s">
        <v>30</v>
      </c>
      <c r="O1319" t="s">
        <v>20</v>
      </c>
      <c r="P1319" t="s">
        <v>21</v>
      </c>
      <c r="Q1319" t="s">
        <v>22</v>
      </c>
      <c r="R1319" t="s">
        <v>23</v>
      </c>
      <c r="S1319" t="s">
        <v>24</v>
      </c>
      <c r="T1319" s="1"/>
    </row>
    <row r="1320" spans="1:20" x14ac:dyDescent="0.25">
      <c r="A1320" t="str">
        <f t="shared" si="60"/>
        <v>S1005050083600</v>
      </c>
      <c r="B1320" t="s">
        <v>15</v>
      </c>
      <c r="C1320" t="s">
        <v>810</v>
      </c>
      <c r="D1320" t="s">
        <v>49</v>
      </c>
      <c r="E1320" s="1">
        <v>-445.1</v>
      </c>
      <c r="F1320" s="1">
        <v>0</v>
      </c>
      <c r="G1320" s="1">
        <v>-12582.3</v>
      </c>
      <c r="H1320" s="1"/>
      <c r="J1320" s="1">
        <f t="shared" si="61"/>
        <v>-12137.199999999999</v>
      </c>
      <c r="K1320" s="1">
        <f>IFERROR(VLOOKUP(A1320,'Ending FY2016'!$A:$E,5,FALSE),"0")+H1320</f>
        <v>448.08000000006359</v>
      </c>
      <c r="L1320" s="1">
        <f t="shared" si="62"/>
        <v>448.08000000006359</v>
      </c>
      <c r="M1320" t="s">
        <v>46</v>
      </c>
      <c r="N1320" t="s">
        <v>37</v>
      </c>
      <c r="O1320" t="s">
        <v>20</v>
      </c>
      <c r="P1320" t="s">
        <v>21</v>
      </c>
      <c r="Q1320" t="s">
        <v>22</v>
      </c>
      <c r="R1320" t="s">
        <v>23</v>
      </c>
      <c r="S1320" t="s">
        <v>24</v>
      </c>
      <c r="T1320" s="1"/>
    </row>
    <row r="1321" spans="1:20" x14ac:dyDescent="0.25">
      <c r="A1321" t="str">
        <f t="shared" si="60"/>
        <v>S1005050090200</v>
      </c>
      <c r="B1321" t="s">
        <v>15</v>
      </c>
      <c r="C1321" t="s">
        <v>810</v>
      </c>
      <c r="D1321" t="s">
        <v>130</v>
      </c>
      <c r="E1321" s="1">
        <v>-183.99</v>
      </c>
      <c r="F1321" s="1">
        <v>74.5</v>
      </c>
      <c r="G1321" s="1">
        <v>0</v>
      </c>
      <c r="H1321" s="1"/>
      <c r="J1321" s="1">
        <f t="shared" si="61"/>
        <v>109.49000000000001</v>
      </c>
      <c r="K1321" s="1">
        <f>IFERROR(VLOOKUP(A1321,'Ending FY2016'!$A:$E,5,FALSE),"0")+H1321</f>
        <v>110.01</v>
      </c>
      <c r="L1321" s="1">
        <f t="shared" si="62"/>
        <v>109.49000000000001</v>
      </c>
      <c r="M1321" t="s">
        <v>24</v>
      </c>
      <c r="N1321" t="s">
        <v>24</v>
      </c>
      <c r="O1321" t="s">
        <v>107</v>
      </c>
      <c r="P1321" t="s">
        <v>41</v>
      </c>
      <c r="Q1321" t="s">
        <v>22</v>
      </c>
      <c r="R1321" t="s">
        <v>23</v>
      </c>
      <c r="S1321" t="s">
        <v>24</v>
      </c>
      <c r="T1321" s="1"/>
    </row>
    <row r="1322" spans="1:20" x14ac:dyDescent="0.25">
      <c r="A1322" t="str">
        <f t="shared" si="60"/>
        <v>S1005050090300</v>
      </c>
      <c r="B1322" t="s">
        <v>15</v>
      </c>
      <c r="C1322" t="s">
        <v>810</v>
      </c>
      <c r="D1322" t="s">
        <v>747</v>
      </c>
      <c r="E1322" s="1">
        <v>-138</v>
      </c>
      <c r="F1322" s="1">
        <v>0</v>
      </c>
      <c r="G1322" s="1">
        <v>0</v>
      </c>
      <c r="H1322" s="1"/>
      <c r="J1322" s="1">
        <f t="shared" si="61"/>
        <v>138</v>
      </c>
      <c r="K1322" s="1">
        <f>IFERROR(VLOOKUP(A1322,'Ending FY2016'!$A:$E,5,FALSE),"0")+H1322</f>
        <v>138</v>
      </c>
      <c r="L1322" s="1">
        <f t="shared" si="62"/>
        <v>138</v>
      </c>
      <c r="M1322" t="s">
        <v>24</v>
      </c>
      <c r="N1322" t="s">
        <v>24</v>
      </c>
      <c r="O1322" t="s">
        <v>109</v>
      </c>
      <c r="P1322" t="s">
        <v>41</v>
      </c>
      <c r="Q1322" t="s">
        <v>22</v>
      </c>
      <c r="R1322" t="s">
        <v>23</v>
      </c>
      <c r="S1322" t="s">
        <v>24</v>
      </c>
      <c r="T1322" s="1"/>
    </row>
    <row r="1323" spans="1:20" x14ac:dyDescent="0.25">
      <c r="A1323" t="str">
        <f t="shared" si="60"/>
        <v>S1005050091300</v>
      </c>
      <c r="B1323" t="s">
        <v>15</v>
      </c>
      <c r="C1323" t="s">
        <v>810</v>
      </c>
      <c r="D1323" t="s">
        <v>824</v>
      </c>
      <c r="E1323" s="1">
        <v>-1292852.43</v>
      </c>
      <c r="F1323" s="1">
        <v>4874141.9499999993</v>
      </c>
      <c r="G1323" s="1">
        <v>0</v>
      </c>
      <c r="H1323" s="1"/>
      <c r="J1323" s="1">
        <f t="shared" si="61"/>
        <v>-3581289.5199999996</v>
      </c>
      <c r="K1323" s="1">
        <f>IFERROR(VLOOKUP(A1323,'Ending FY2016'!$A:$E,5,FALSE),"0")+H1323</f>
        <v>-3581295.21</v>
      </c>
      <c r="L1323" s="1">
        <f t="shared" si="62"/>
        <v>-3581289.5199999996</v>
      </c>
      <c r="M1323" t="s">
        <v>24</v>
      </c>
      <c r="N1323" t="s">
        <v>24</v>
      </c>
      <c r="O1323" t="s">
        <v>109</v>
      </c>
      <c r="P1323" t="s">
        <v>41</v>
      </c>
      <c r="Q1323" t="s">
        <v>22</v>
      </c>
      <c r="R1323" t="s">
        <v>23</v>
      </c>
      <c r="S1323" t="s">
        <v>24</v>
      </c>
      <c r="T1323" s="1"/>
    </row>
    <row r="1324" spans="1:20" x14ac:dyDescent="0.25">
      <c r="A1324" t="str">
        <f t="shared" si="60"/>
        <v>S1005050091600</v>
      </c>
      <c r="B1324" t="s">
        <v>15</v>
      </c>
      <c r="C1324" t="s">
        <v>810</v>
      </c>
      <c r="D1324" t="s">
        <v>825</v>
      </c>
      <c r="E1324" s="1">
        <v>-141146.13</v>
      </c>
      <c r="F1324" s="1">
        <v>140553.13</v>
      </c>
      <c r="G1324" s="1">
        <v>0</v>
      </c>
      <c r="H1324" s="1"/>
      <c r="J1324" s="1">
        <f t="shared" si="61"/>
        <v>593</v>
      </c>
      <c r="K1324" s="1">
        <f>IFERROR(VLOOKUP(A1324,'Ending FY2016'!$A:$E,5,FALSE),"0")+H1324</f>
        <v>593.80000000000291</v>
      </c>
      <c r="L1324" s="1">
        <f t="shared" si="62"/>
        <v>593</v>
      </c>
      <c r="M1324" t="s">
        <v>24</v>
      </c>
      <c r="N1324" t="s">
        <v>24</v>
      </c>
      <c r="O1324" t="s">
        <v>109</v>
      </c>
      <c r="P1324" t="s">
        <v>41</v>
      </c>
      <c r="Q1324" t="s">
        <v>22</v>
      </c>
      <c r="R1324" t="s">
        <v>23</v>
      </c>
      <c r="S1324" t="s">
        <v>24</v>
      </c>
      <c r="T1324" s="1"/>
    </row>
    <row r="1325" spans="1:20" x14ac:dyDescent="0.25">
      <c r="A1325" t="str">
        <f t="shared" si="60"/>
        <v>S1005050093500</v>
      </c>
      <c r="B1325" t="s">
        <v>15</v>
      </c>
      <c r="C1325" t="s">
        <v>810</v>
      </c>
      <c r="D1325" t="s">
        <v>577</v>
      </c>
      <c r="E1325" s="1">
        <v>12430.41</v>
      </c>
      <c r="F1325" s="1">
        <v>0</v>
      </c>
      <c r="G1325" s="1">
        <v>0</v>
      </c>
      <c r="H1325" s="1"/>
      <c r="J1325" s="1">
        <f t="shared" si="61"/>
        <v>-12430.41</v>
      </c>
      <c r="K1325" s="1">
        <f>IFERROR(VLOOKUP(A1325,'Ending FY2016'!$A:$E,5,FALSE),"0")+H1325</f>
        <v>-9147.91</v>
      </c>
      <c r="L1325" s="1">
        <f t="shared" si="62"/>
        <v>-9147.91</v>
      </c>
      <c r="M1325" t="s">
        <v>24</v>
      </c>
      <c r="N1325" t="s">
        <v>24</v>
      </c>
      <c r="O1325" t="s">
        <v>109</v>
      </c>
      <c r="P1325" t="s">
        <v>41</v>
      </c>
      <c r="Q1325" t="s">
        <v>22</v>
      </c>
      <c r="R1325" t="s">
        <v>23</v>
      </c>
      <c r="S1325" t="s">
        <v>24</v>
      </c>
      <c r="T1325" s="1"/>
    </row>
    <row r="1326" spans="1:20" x14ac:dyDescent="0.25">
      <c r="A1326" t="str">
        <f t="shared" si="60"/>
        <v>S1005050094500</v>
      </c>
      <c r="B1326" t="s">
        <v>15</v>
      </c>
      <c r="C1326" t="s">
        <v>810</v>
      </c>
      <c r="D1326" t="s">
        <v>106</v>
      </c>
      <c r="E1326" s="1">
        <v>0</v>
      </c>
      <c r="F1326" s="1">
        <v>0</v>
      </c>
      <c r="G1326" s="1">
        <v>0</v>
      </c>
      <c r="H1326" s="1"/>
      <c r="J1326" s="1">
        <f t="shared" si="61"/>
        <v>0</v>
      </c>
      <c r="K1326" s="1">
        <f>IFERROR(VLOOKUP(A1326,'Ending FY2016'!$A:$E,5,FALSE),"0")+H1326</f>
        <v>0.5</v>
      </c>
      <c r="L1326" s="1">
        <f t="shared" si="62"/>
        <v>0</v>
      </c>
      <c r="M1326" t="s">
        <v>24</v>
      </c>
      <c r="N1326" t="s">
        <v>24</v>
      </c>
      <c r="O1326" t="s">
        <v>107</v>
      </c>
      <c r="P1326" t="s">
        <v>41</v>
      </c>
      <c r="Q1326" t="s">
        <v>22</v>
      </c>
      <c r="R1326" t="s">
        <v>23</v>
      </c>
      <c r="S1326" t="s">
        <v>24</v>
      </c>
      <c r="T1326" s="1"/>
    </row>
    <row r="1327" spans="1:20" x14ac:dyDescent="0.25">
      <c r="A1327" t="str">
        <f t="shared" si="60"/>
        <v>S1005050096100</v>
      </c>
      <c r="B1327" t="s">
        <v>15</v>
      </c>
      <c r="C1327" t="s">
        <v>810</v>
      </c>
      <c r="D1327" t="s">
        <v>110</v>
      </c>
      <c r="E1327" s="1">
        <v>-2499.98</v>
      </c>
      <c r="F1327" s="1">
        <v>0</v>
      </c>
      <c r="G1327" s="1">
        <v>0</v>
      </c>
      <c r="H1327" s="1"/>
      <c r="J1327" s="1">
        <f t="shared" si="61"/>
        <v>2499.98</v>
      </c>
      <c r="K1327" s="1">
        <f>IFERROR(VLOOKUP(A1327,'Ending FY2016'!$A:$E,5,FALSE),"0")+H1327</f>
        <v>2501</v>
      </c>
      <c r="L1327" s="1">
        <f t="shared" si="62"/>
        <v>2499.98</v>
      </c>
      <c r="M1327" t="s">
        <v>24</v>
      </c>
      <c r="N1327" t="s">
        <v>24</v>
      </c>
      <c r="O1327" t="s">
        <v>109</v>
      </c>
      <c r="P1327" t="s">
        <v>41</v>
      </c>
      <c r="Q1327" t="s">
        <v>22</v>
      </c>
      <c r="R1327" t="s">
        <v>23</v>
      </c>
      <c r="S1327" t="s">
        <v>24</v>
      </c>
      <c r="T1327" s="1"/>
    </row>
    <row r="1328" spans="1:20" x14ac:dyDescent="0.25">
      <c r="A1328" t="str">
        <f t="shared" si="60"/>
        <v>S1005050096500</v>
      </c>
      <c r="B1328" t="s">
        <v>15</v>
      </c>
      <c r="C1328" t="s">
        <v>810</v>
      </c>
      <c r="D1328" t="s">
        <v>112</v>
      </c>
      <c r="E1328" s="1">
        <v>0</v>
      </c>
      <c r="F1328" s="1">
        <v>0</v>
      </c>
      <c r="G1328" s="1">
        <v>0</v>
      </c>
      <c r="H1328" s="1"/>
      <c r="J1328" s="1">
        <f t="shared" si="61"/>
        <v>0</v>
      </c>
      <c r="K1328" s="1">
        <f>IFERROR(VLOOKUP(A1328,'Ending FY2016'!$A:$E,5,FALSE),"0")+H1328</f>
        <v>0</v>
      </c>
      <c r="L1328" s="1">
        <f t="shared" si="62"/>
        <v>0</v>
      </c>
      <c r="M1328" t="s">
        <v>24</v>
      </c>
      <c r="N1328" t="s">
        <v>24</v>
      </c>
      <c r="O1328" t="s">
        <v>109</v>
      </c>
      <c r="P1328" t="s">
        <v>41</v>
      </c>
      <c r="Q1328" t="s">
        <v>22</v>
      </c>
      <c r="R1328" t="s">
        <v>23</v>
      </c>
      <c r="S1328" t="s">
        <v>24</v>
      </c>
      <c r="T1328" s="1"/>
    </row>
    <row r="1329" spans="1:20" x14ac:dyDescent="0.25">
      <c r="A1329" t="str">
        <f t="shared" si="60"/>
        <v>S1005050096700</v>
      </c>
      <c r="B1329" t="s">
        <v>15</v>
      </c>
      <c r="C1329" t="s">
        <v>810</v>
      </c>
      <c r="D1329" t="s">
        <v>113</v>
      </c>
      <c r="E1329" s="1">
        <v>0</v>
      </c>
      <c r="F1329" s="1">
        <v>0</v>
      </c>
      <c r="G1329" s="1">
        <v>0</v>
      </c>
      <c r="H1329" s="1"/>
      <c r="J1329" s="1">
        <f t="shared" si="61"/>
        <v>0</v>
      </c>
      <c r="K1329" s="1">
        <f>IFERROR(VLOOKUP(A1329,'Ending FY2016'!$A:$E,5,FALSE),"0")+H1329</f>
        <v>0</v>
      </c>
      <c r="L1329" s="1">
        <f t="shared" si="62"/>
        <v>0</v>
      </c>
      <c r="M1329" t="s">
        <v>24</v>
      </c>
      <c r="N1329" t="s">
        <v>24</v>
      </c>
      <c r="O1329" t="s">
        <v>109</v>
      </c>
      <c r="P1329" t="s">
        <v>41</v>
      </c>
      <c r="Q1329" t="s">
        <v>22</v>
      </c>
      <c r="R1329" t="s">
        <v>23</v>
      </c>
      <c r="S1329" t="s">
        <v>24</v>
      </c>
      <c r="T1329" s="1"/>
    </row>
    <row r="1330" spans="1:20" x14ac:dyDescent="0.25">
      <c r="A1330" t="str">
        <f t="shared" si="60"/>
        <v>S2355050096700</v>
      </c>
      <c r="B1330" t="s">
        <v>151</v>
      </c>
      <c r="C1330" t="s">
        <v>810</v>
      </c>
      <c r="D1330" t="s">
        <v>113</v>
      </c>
      <c r="E1330" s="1">
        <v>0</v>
      </c>
      <c r="F1330" s="1">
        <v>0</v>
      </c>
      <c r="G1330" s="1">
        <v>0</v>
      </c>
      <c r="H1330" s="1"/>
      <c r="J1330" s="1">
        <f t="shared" si="61"/>
        <v>0</v>
      </c>
      <c r="K1330" s="1">
        <f>IFERROR(VLOOKUP(A1330,'Ending FY2016'!$A:$E,5,FALSE),"0")+H1330</f>
        <v>0</v>
      </c>
      <c r="L1330" s="1">
        <f t="shared" si="62"/>
        <v>0</v>
      </c>
      <c r="M1330" t="s">
        <v>24</v>
      </c>
      <c r="N1330" t="s">
        <v>24</v>
      </c>
      <c r="O1330" t="s">
        <v>109</v>
      </c>
      <c r="P1330" t="s">
        <v>41</v>
      </c>
      <c r="Q1330" t="s">
        <v>22</v>
      </c>
      <c r="R1330" t="s">
        <v>23</v>
      </c>
      <c r="S1330" t="s">
        <v>24</v>
      </c>
      <c r="T1330" s="1"/>
    </row>
    <row r="1331" spans="1:20" x14ac:dyDescent="0.25">
      <c r="A1331" t="str">
        <f t="shared" si="60"/>
        <v>S2895050096700</v>
      </c>
      <c r="B1331" t="s">
        <v>815</v>
      </c>
      <c r="C1331" t="s">
        <v>810</v>
      </c>
      <c r="D1331" t="s">
        <v>113</v>
      </c>
      <c r="E1331" s="1">
        <v>0</v>
      </c>
      <c r="F1331" s="1">
        <v>0</v>
      </c>
      <c r="G1331" s="1">
        <v>0</v>
      </c>
      <c r="H1331" s="1"/>
      <c r="J1331" s="1">
        <f t="shared" si="61"/>
        <v>0</v>
      </c>
      <c r="K1331" s="1">
        <f>IFERROR(VLOOKUP(A1331,'Ending FY2016'!$A:$E,5,FALSE),"0")+H1331</f>
        <v>0</v>
      </c>
      <c r="L1331" s="1">
        <f t="shared" si="62"/>
        <v>0</v>
      </c>
      <c r="M1331" t="s">
        <v>24</v>
      </c>
      <c r="N1331" t="s">
        <v>24</v>
      </c>
      <c r="O1331" t="s">
        <v>109</v>
      </c>
      <c r="P1331" t="s">
        <v>41</v>
      </c>
      <c r="Q1331" t="s">
        <v>22</v>
      </c>
      <c r="R1331" t="s">
        <v>23</v>
      </c>
      <c r="S1331" t="s">
        <v>24</v>
      </c>
      <c r="T1331" s="1"/>
    </row>
    <row r="1332" spans="1:20" x14ac:dyDescent="0.25">
      <c r="A1332" t="str">
        <f t="shared" si="60"/>
        <v>S5735050096700</v>
      </c>
      <c r="B1332" t="s">
        <v>251</v>
      </c>
      <c r="C1332" t="s">
        <v>810</v>
      </c>
      <c r="D1332" t="s">
        <v>113</v>
      </c>
      <c r="E1332" s="1">
        <v>0</v>
      </c>
      <c r="F1332" s="1">
        <v>0</v>
      </c>
      <c r="G1332" s="1">
        <v>0</v>
      </c>
      <c r="H1332" s="1"/>
      <c r="J1332" s="1">
        <f t="shared" si="61"/>
        <v>0</v>
      </c>
      <c r="K1332" s="1">
        <f>IFERROR(VLOOKUP(A1332,'Ending FY2016'!$A:$E,5,FALSE),"0")+H1332</f>
        <v>0</v>
      </c>
      <c r="L1332" s="1">
        <f t="shared" si="62"/>
        <v>0</v>
      </c>
      <c r="M1332" t="s">
        <v>24</v>
      </c>
      <c r="N1332" t="s">
        <v>24</v>
      </c>
      <c r="O1332" t="s">
        <v>109</v>
      </c>
      <c r="P1332" t="s">
        <v>41</v>
      </c>
      <c r="Q1332" t="s">
        <v>22</v>
      </c>
      <c r="R1332" t="s">
        <v>23</v>
      </c>
      <c r="S1332" t="s">
        <v>24</v>
      </c>
      <c r="T1332" s="1"/>
    </row>
    <row r="1333" spans="1:20" x14ac:dyDescent="0.25">
      <c r="A1333" t="str">
        <f t="shared" si="60"/>
        <v>S7695050096700</v>
      </c>
      <c r="B1333" t="s">
        <v>826</v>
      </c>
      <c r="C1333" t="s">
        <v>810</v>
      </c>
      <c r="D1333" t="s">
        <v>113</v>
      </c>
      <c r="E1333" s="1">
        <v>0</v>
      </c>
      <c r="F1333" s="1">
        <v>0</v>
      </c>
      <c r="G1333" s="1">
        <v>0</v>
      </c>
      <c r="H1333" s="1"/>
      <c r="J1333" s="1">
        <f t="shared" si="61"/>
        <v>0</v>
      </c>
      <c r="K1333" s="1">
        <f>IFERROR(VLOOKUP(A1333,'Ending FY2016'!$A:$E,5,FALSE),"0")+H1333</f>
        <v>0</v>
      </c>
      <c r="L1333" s="1">
        <f t="shared" si="62"/>
        <v>0</v>
      </c>
      <c r="M1333" t="s">
        <v>24</v>
      </c>
      <c r="N1333" t="s">
        <v>24</v>
      </c>
      <c r="O1333" t="s">
        <v>109</v>
      </c>
      <c r="P1333" t="s">
        <v>41</v>
      </c>
      <c r="Q1333" t="s">
        <v>22</v>
      </c>
      <c r="R1333" t="s">
        <v>23</v>
      </c>
      <c r="S1333" t="s">
        <v>24</v>
      </c>
      <c r="T1333" s="1"/>
    </row>
    <row r="1334" spans="1:20" x14ac:dyDescent="0.25">
      <c r="A1334" t="str">
        <f t="shared" si="60"/>
        <v>S1005050097100</v>
      </c>
      <c r="B1334" t="s">
        <v>15</v>
      </c>
      <c r="C1334" t="s">
        <v>810</v>
      </c>
      <c r="D1334" t="s">
        <v>120</v>
      </c>
      <c r="E1334" s="1">
        <v>0</v>
      </c>
      <c r="F1334" s="1">
        <v>0</v>
      </c>
      <c r="G1334" s="1">
        <v>0</v>
      </c>
      <c r="H1334" s="1"/>
      <c r="J1334" s="1">
        <f t="shared" si="61"/>
        <v>0</v>
      </c>
      <c r="K1334" s="1">
        <f>IFERROR(VLOOKUP(A1334,'Ending FY2016'!$A:$E,5,FALSE),"0")+H1334</f>
        <v>0</v>
      </c>
      <c r="L1334" s="1">
        <f t="shared" si="62"/>
        <v>0</v>
      </c>
      <c r="M1334" t="s">
        <v>24</v>
      </c>
      <c r="N1334" t="s">
        <v>24</v>
      </c>
      <c r="O1334" t="s">
        <v>109</v>
      </c>
      <c r="P1334" t="s">
        <v>41</v>
      </c>
      <c r="Q1334" t="s">
        <v>22</v>
      </c>
      <c r="R1334" t="s">
        <v>23</v>
      </c>
      <c r="S1334" t="s">
        <v>24</v>
      </c>
      <c r="T1334" s="1"/>
    </row>
    <row r="1335" spans="1:20" x14ac:dyDescent="0.25">
      <c r="A1335" t="str">
        <f t="shared" si="60"/>
        <v>S1005050097101</v>
      </c>
      <c r="B1335" t="s">
        <v>15</v>
      </c>
      <c r="C1335" t="s">
        <v>810</v>
      </c>
      <c r="D1335" t="s">
        <v>121</v>
      </c>
      <c r="E1335" s="1">
        <v>0</v>
      </c>
      <c r="F1335" s="1">
        <v>0</v>
      </c>
      <c r="G1335" s="1">
        <v>0</v>
      </c>
      <c r="H1335" s="1"/>
      <c r="J1335" s="1">
        <f t="shared" si="61"/>
        <v>0</v>
      </c>
      <c r="K1335" s="1">
        <f>IFERROR(VLOOKUP(A1335,'Ending FY2016'!$A:$E,5,FALSE),"0")+H1335</f>
        <v>0</v>
      </c>
      <c r="L1335" s="1">
        <f t="shared" si="62"/>
        <v>0</v>
      </c>
      <c r="M1335" t="s">
        <v>24</v>
      </c>
      <c r="N1335" t="s">
        <v>24</v>
      </c>
      <c r="O1335" t="s">
        <v>109</v>
      </c>
      <c r="P1335" t="s">
        <v>41</v>
      </c>
      <c r="Q1335" t="s">
        <v>22</v>
      </c>
      <c r="R1335" t="s">
        <v>23</v>
      </c>
      <c r="S1335" t="s">
        <v>24</v>
      </c>
      <c r="T1335" s="1"/>
    </row>
    <row r="1336" spans="1:20" x14ac:dyDescent="0.25">
      <c r="A1336" t="str">
        <f t="shared" si="60"/>
        <v>S1005050099300</v>
      </c>
      <c r="B1336" t="s">
        <v>15</v>
      </c>
      <c r="C1336" t="s">
        <v>810</v>
      </c>
      <c r="D1336" t="s">
        <v>125</v>
      </c>
      <c r="E1336" s="1">
        <v>1436.02</v>
      </c>
      <c r="F1336" s="1">
        <v>16595.96</v>
      </c>
      <c r="G1336" s="1">
        <v>-97101.5</v>
      </c>
      <c r="H1336" s="1"/>
      <c r="J1336" s="1">
        <f t="shared" si="61"/>
        <v>-115133.48</v>
      </c>
      <c r="K1336" s="1">
        <f>IFERROR(VLOOKUP(A1336,'Ending FY2016'!$A:$E,5,FALSE),"0")+H1336</f>
        <v>-113012.45999999999</v>
      </c>
      <c r="L1336" s="1">
        <f t="shared" si="62"/>
        <v>-113012.45999999999</v>
      </c>
      <c r="M1336" t="s">
        <v>24</v>
      </c>
      <c r="N1336" t="s">
        <v>24</v>
      </c>
      <c r="O1336" t="s">
        <v>107</v>
      </c>
      <c r="P1336" t="s">
        <v>41</v>
      </c>
      <c r="Q1336" t="s">
        <v>22</v>
      </c>
      <c r="R1336" t="s">
        <v>23</v>
      </c>
      <c r="S1336" t="s">
        <v>24</v>
      </c>
      <c r="T1336" s="1"/>
    </row>
    <row r="1337" spans="1:20" x14ac:dyDescent="0.25">
      <c r="A1337" t="str">
        <f t="shared" si="60"/>
        <v>S1005050099700</v>
      </c>
      <c r="B1337" t="s">
        <v>15</v>
      </c>
      <c r="C1337" t="s">
        <v>810</v>
      </c>
      <c r="D1337" t="s">
        <v>236</v>
      </c>
      <c r="E1337" s="1">
        <v>0</v>
      </c>
      <c r="F1337" s="1">
        <v>0</v>
      </c>
      <c r="G1337" s="1">
        <v>0</v>
      </c>
      <c r="H1337" s="1"/>
      <c r="J1337" s="1">
        <f t="shared" si="61"/>
        <v>0</v>
      </c>
      <c r="K1337" s="1">
        <f>IFERROR(VLOOKUP(A1337,'Ending FY2016'!$A:$E,5,FALSE),"0")+H1337</f>
        <v>0</v>
      </c>
      <c r="L1337" s="1">
        <f t="shared" si="62"/>
        <v>0</v>
      </c>
      <c r="M1337" t="s">
        <v>24</v>
      </c>
      <c r="N1337" t="s">
        <v>24</v>
      </c>
      <c r="O1337" t="s">
        <v>109</v>
      </c>
      <c r="P1337" t="s">
        <v>41</v>
      </c>
      <c r="Q1337" t="s">
        <v>22</v>
      </c>
      <c r="R1337" t="s">
        <v>23</v>
      </c>
      <c r="S1337" t="s">
        <v>24</v>
      </c>
      <c r="T1337" s="1"/>
    </row>
    <row r="1338" spans="1:20" x14ac:dyDescent="0.25">
      <c r="A1338" t="str">
        <f t="shared" si="60"/>
        <v>S1005050099801</v>
      </c>
      <c r="B1338" t="s">
        <v>15</v>
      </c>
      <c r="C1338" t="s">
        <v>810</v>
      </c>
      <c r="D1338" t="s">
        <v>126</v>
      </c>
      <c r="E1338" s="1">
        <v>0</v>
      </c>
      <c r="F1338" s="1">
        <v>0</v>
      </c>
      <c r="G1338" s="1">
        <v>0</v>
      </c>
      <c r="H1338" s="1"/>
      <c r="J1338" s="1">
        <f t="shared" si="61"/>
        <v>0</v>
      </c>
      <c r="K1338" s="1">
        <f>IFERROR(VLOOKUP(A1338,'Ending FY2016'!$A:$E,5,FALSE),"0")+H1338</f>
        <v>0</v>
      </c>
      <c r="L1338" s="1">
        <f t="shared" si="62"/>
        <v>0</v>
      </c>
      <c r="M1338" t="s">
        <v>24</v>
      </c>
      <c r="N1338" t="s">
        <v>24</v>
      </c>
      <c r="O1338" t="s">
        <v>109</v>
      </c>
      <c r="P1338" t="s">
        <v>41</v>
      </c>
      <c r="Q1338" t="s">
        <v>22</v>
      </c>
      <c r="R1338" t="s">
        <v>23</v>
      </c>
      <c r="S1338" t="s">
        <v>24</v>
      </c>
      <c r="T1338" s="1"/>
    </row>
    <row r="1339" spans="1:20" x14ac:dyDescent="0.25">
      <c r="A1339" t="str">
        <f t="shared" si="60"/>
        <v>S1005050099802</v>
      </c>
      <c r="B1339" t="s">
        <v>15</v>
      </c>
      <c r="C1339" t="s">
        <v>810</v>
      </c>
      <c r="D1339" t="s">
        <v>213</v>
      </c>
      <c r="E1339" s="1">
        <v>0</v>
      </c>
      <c r="F1339" s="1">
        <v>0</v>
      </c>
      <c r="G1339" s="1">
        <v>0</v>
      </c>
      <c r="H1339" s="1"/>
      <c r="J1339" s="1">
        <f t="shared" si="61"/>
        <v>0</v>
      </c>
      <c r="K1339" s="1">
        <f>IFERROR(VLOOKUP(A1339,'Ending FY2016'!$A:$E,5,FALSE),"0")+H1339</f>
        <v>0</v>
      </c>
      <c r="L1339" s="1">
        <f t="shared" si="62"/>
        <v>0</v>
      </c>
      <c r="M1339" t="s">
        <v>24</v>
      </c>
      <c r="N1339" t="s">
        <v>24</v>
      </c>
      <c r="O1339" t="s">
        <v>109</v>
      </c>
      <c r="P1339" t="s">
        <v>41</v>
      </c>
      <c r="Q1339" t="s">
        <v>22</v>
      </c>
      <c r="R1339" t="s">
        <v>23</v>
      </c>
      <c r="S1339" t="s">
        <v>24</v>
      </c>
      <c r="T1339" s="1"/>
    </row>
    <row r="1340" spans="1:20" x14ac:dyDescent="0.25">
      <c r="A1340" t="str">
        <f t="shared" si="60"/>
        <v>S1005050099900</v>
      </c>
      <c r="B1340" t="s">
        <v>15</v>
      </c>
      <c r="C1340" t="s">
        <v>810</v>
      </c>
      <c r="D1340" t="s">
        <v>127</v>
      </c>
      <c r="E1340" s="1">
        <v>97858.3</v>
      </c>
      <c r="F1340" s="1">
        <v>0</v>
      </c>
      <c r="G1340" s="1">
        <v>0</v>
      </c>
      <c r="H1340" s="1"/>
      <c r="J1340" s="1">
        <f t="shared" si="61"/>
        <v>-97858.3</v>
      </c>
      <c r="K1340" s="1">
        <f>IFERROR(VLOOKUP(A1340,'Ending FY2016'!$A:$E,5,FALSE),"0")+H1340</f>
        <v>-97858.879999999976</v>
      </c>
      <c r="L1340" s="1">
        <f t="shared" si="62"/>
        <v>-97858.3</v>
      </c>
      <c r="M1340" t="s">
        <v>24</v>
      </c>
      <c r="N1340" t="s">
        <v>24</v>
      </c>
      <c r="O1340" t="s">
        <v>107</v>
      </c>
      <c r="P1340" t="s">
        <v>41</v>
      </c>
      <c r="Q1340" t="s">
        <v>22</v>
      </c>
      <c r="R1340" t="s">
        <v>23</v>
      </c>
      <c r="S1340" t="s">
        <v>24</v>
      </c>
      <c r="T1340" s="1"/>
    </row>
    <row r="1341" spans="1:20" x14ac:dyDescent="0.25">
      <c r="A1341" t="str">
        <f t="shared" si="60"/>
        <v>S1005050090800</v>
      </c>
      <c r="B1341" t="s">
        <v>15</v>
      </c>
      <c r="C1341" t="s">
        <v>810</v>
      </c>
      <c r="D1341" t="s">
        <v>211</v>
      </c>
      <c r="E1341" s="1">
        <v>0</v>
      </c>
      <c r="F1341" s="1">
        <v>0</v>
      </c>
      <c r="G1341" s="1">
        <v>0</v>
      </c>
      <c r="H1341" s="1"/>
      <c r="J1341" s="1">
        <f t="shared" si="61"/>
        <v>0</v>
      </c>
      <c r="K1341" s="1">
        <f>IFERROR(VLOOKUP(A1341,'Ending FY2016'!$A:$E,5,FALSE),"0")+H1341</f>
        <v>0</v>
      </c>
      <c r="L1341" s="1">
        <f t="shared" si="62"/>
        <v>0</v>
      </c>
      <c r="M1341" t="s">
        <v>24</v>
      </c>
      <c r="N1341" t="s">
        <v>24</v>
      </c>
      <c r="O1341" t="s">
        <v>107</v>
      </c>
      <c r="P1341" t="s">
        <v>41</v>
      </c>
      <c r="Q1341" t="s">
        <v>22</v>
      </c>
      <c r="R1341" t="s">
        <v>23</v>
      </c>
      <c r="S1341" t="s">
        <v>24</v>
      </c>
      <c r="T1341" s="1"/>
    </row>
    <row r="1342" spans="1:20" x14ac:dyDescent="0.25">
      <c r="A1342" t="str">
        <f t="shared" si="60"/>
        <v>S1005070012800</v>
      </c>
      <c r="B1342" t="s">
        <v>15</v>
      </c>
      <c r="C1342" t="s">
        <v>827</v>
      </c>
      <c r="D1342" t="s">
        <v>55</v>
      </c>
      <c r="E1342" s="1">
        <v>-1.89</v>
      </c>
      <c r="F1342" s="1">
        <v>0</v>
      </c>
      <c r="G1342" s="1">
        <v>0</v>
      </c>
      <c r="H1342" s="1"/>
      <c r="J1342" s="1">
        <f t="shared" si="61"/>
        <v>1.89</v>
      </c>
      <c r="K1342" s="1">
        <f>IFERROR(VLOOKUP(A1342,'Ending FY2016'!$A:$E,5,FALSE),"0")+H1342</f>
        <v>0</v>
      </c>
      <c r="L1342" s="1">
        <f t="shared" si="62"/>
        <v>1.89</v>
      </c>
      <c r="M1342" t="s">
        <v>18</v>
      </c>
      <c r="N1342" t="s">
        <v>48</v>
      </c>
      <c r="O1342" t="s">
        <v>20</v>
      </c>
      <c r="P1342" t="s">
        <v>21</v>
      </c>
      <c r="Q1342" t="s">
        <v>22</v>
      </c>
      <c r="R1342" t="s">
        <v>23</v>
      </c>
      <c r="S1342" t="s">
        <v>23</v>
      </c>
      <c r="T1342" s="1"/>
    </row>
    <row r="1343" spans="1:20" x14ac:dyDescent="0.25">
      <c r="A1343" t="str">
        <f t="shared" si="60"/>
        <v>S1005070013000</v>
      </c>
      <c r="B1343" t="s">
        <v>15</v>
      </c>
      <c r="C1343" t="s">
        <v>827</v>
      </c>
      <c r="D1343" t="s">
        <v>196</v>
      </c>
      <c r="E1343" s="1">
        <v>1</v>
      </c>
      <c r="F1343" s="1">
        <v>0</v>
      </c>
      <c r="G1343" s="1">
        <v>0</v>
      </c>
      <c r="H1343" s="1"/>
      <c r="J1343" s="1">
        <f t="shared" si="61"/>
        <v>-1</v>
      </c>
      <c r="K1343" s="1">
        <f>IFERROR(VLOOKUP(A1343,'Ending FY2016'!$A:$E,5,FALSE),"0")+H1343</f>
        <v>0</v>
      </c>
      <c r="L1343" s="1">
        <f t="shared" si="62"/>
        <v>-1</v>
      </c>
      <c r="M1343" t="s">
        <v>18</v>
      </c>
      <c r="N1343" t="s">
        <v>427</v>
      </c>
      <c r="O1343" t="s">
        <v>20</v>
      </c>
      <c r="P1343" t="s">
        <v>41</v>
      </c>
      <c r="Q1343" t="s">
        <v>22</v>
      </c>
      <c r="R1343" t="s">
        <v>79</v>
      </c>
      <c r="S1343" t="s">
        <v>66</v>
      </c>
      <c r="T1343" s="1"/>
    </row>
    <row r="1344" spans="1:20" x14ac:dyDescent="0.25">
      <c r="A1344" t="str">
        <f t="shared" si="60"/>
        <v>S7435070057600</v>
      </c>
      <c r="B1344" t="s">
        <v>828</v>
      </c>
      <c r="C1344" t="s">
        <v>827</v>
      </c>
      <c r="D1344" t="s">
        <v>394</v>
      </c>
      <c r="E1344" s="1">
        <v>-305281.65000000002</v>
      </c>
      <c r="F1344" s="1">
        <v>127382.41</v>
      </c>
      <c r="G1344" s="1">
        <v>0</v>
      </c>
      <c r="H1344" s="1"/>
      <c r="I1344" s="1">
        <v>305281.65000000002</v>
      </c>
      <c r="J1344" s="1">
        <f t="shared" si="61"/>
        <v>177899.24000000002</v>
      </c>
      <c r="K1344" s="1">
        <f>IFERROR(VLOOKUP(A1344,'Ending FY2016'!$A:$E,5,FALSE),"0")+H1344</f>
        <v>0</v>
      </c>
      <c r="L1344" s="1">
        <f>IF(J1344-K1344&lt;-10,K1344+I1344,IF(J1344-K1344&gt;10,K1344+I1344,J1344+I1344))</f>
        <v>305281.65000000002</v>
      </c>
      <c r="M1344" t="s">
        <v>24</v>
      </c>
      <c r="N1344" t="s">
        <v>24</v>
      </c>
      <c r="O1344" t="s">
        <v>135</v>
      </c>
      <c r="P1344" t="s">
        <v>41</v>
      </c>
      <c r="Q1344" t="s">
        <v>22</v>
      </c>
      <c r="R1344" t="s">
        <v>23</v>
      </c>
      <c r="S1344" t="s">
        <v>24</v>
      </c>
      <c r="T1344" s="1"/>
    </row>
    <row r="1345" spans="1:20" x14ac:dyDescent="0.25">
      <c r="A1345" t="str">
        <f t="shared" si="60"/>
        <v>S7445070057700</v>
      </c>
      <c r="B1345" t="s">
        <v>829</v>
      </c>
      <c r="C1345" t="s">
        <v>827</v>
      </c>
      <c r="D1345" t="s">
        <v>568</v>
      </c>
      <c r="E1345" s="1">
        <v>-996372135.20899999</v>
      </c>
      <c r="F1345" s="1">
        <v>384363186.87</v>
      </c>
      <c r="G1345" s="1">
        <v>67462166</v>
      </c>
      <c r="H1345" s="1"/>
      <c r="I1345" s="1">
        <v>996372135.21000004</v>
      </c>
      <c r="J1345" s="1">
        <f t="shared" si="61"/>
        <v>679471114.33899999</v>
      </c>
      <c r="K1345" s="1">
        <f>IFERROR(VLOOKUP(A1345,'Ending FY2016'!$A:$E,5,FALSE),"0")+H1345</f>
        <v>0</v>
      </c>
      <c r="L1345" s="1">
        <f t="shared" si="62"/>
        <v>996372135.21000004</v>
      </c>
      <c r="M1345" t="s">
        <v>24</v>
      </c>
      <c r="N1345" t="s">
        <v>24</v>
      </c>
      <c r="O1345" t="s">
        <v>135</v>
      </c>
      <c r="P1345" t="s">
        <v>41</v>
      </c>
      <c r="Q1345" t="s">
        <v>22</v>
      </c>
      <c r="R1345" t="s">
        <v>23</v>
      </c>
      <c r="S1345" t="s">
        <v>24</v>
      </c>
      <c r="T1345" s="1"/>
    </row>
    <row r="1346" spans="1:20" x14ac:dyDescent="0.25">
      <c r="A1346" t="str">
        <f t="shared" si="60"/>
        <v>S7455070057800</v>
      </c>
      <c r="B1346" t="s">
        <v>227</v>
      </c>
      <c r="C1346" t="s">
        <v>827</v>
      </c>
      <c r="D1346" t="s">
        <v>830</v>
      </c>
      <c r="E1346" s="1">
        <v>-26957635.469999999</v>
      </c>
      <c r="F1346" s="1">
        <v>12121596.190000001</v>
      </c>
      <c r="G1346" s="1">
        <v>1338589</v>
      </c>
      <c r="H1346" s="1"/>
      <c r="I1346" s="1">
        <v>26957635.469999999</v>
      </c>
      <c r="J1346" s="1">
        <f t="shared" si="61"/>
        <v>16174628.279999997</v>
      </c>
      <c r="K1346" s="1">
        <f>IFERROR(VLOOKUP(A1346,'Ending FY2016'!$A:$E,5,FALSE),"0")+H1346</f>
        <v>0</v>
      </c>
      <c r="L1346" s="1">
        <f t="shared" si="62"/>
        <v>26957635.469999999</v>
      </c>
      <c r="M1346" t="s">
        <v>24</v>
      </c>
      <c r="N1346" t="s">
        <v>24</v>
      </c>
      <c r="O1346" t="s">
        <v>135</v>
      </c>
      <c r="P1346" t="s">
        <v>41</v>
      </c>
      <c r="Q1346" t="s">
        <v>22</v>
      </c>
      <c r="R1346" t="s">
        <v>23</v>
      </c>
      <c r="S1346" t="s">
        <v>24</v>
      </c>
      <c r="T1346" s="1"/>
    </row>
    <row r="1347" spans="1:20" x14ac:dyDescent="0.25">
      <c r="A1347" t="str">
        <f t="shared" si="60"/>
        <v>S7465070057900</v>
      </c>
      <c r="B1347" t="s">
        <v>831</v>
      </c>
      <c r="C1347" t="s">
        <v>827</v>
      </c>
      <c r="D1347" t="s">
        <v>832</v>
      </c>
      <c r="E1347" s="1">
        <v>-234129.75</v>
      </c>
      <c r="F1347" s="1">
        <v>166775.07999999999</v>
      </c>
      <c r="G1347" s="1">
        <v>0</v>
      </c>
      <c r="H1347" s="1"/>
      <c r="I1347" s="1">
        <v>234129.75</v>
      </c>
      <c r="J1347" s="1">
        <f t="shared" si="61"/>
        <v>67354.670000000013</v>
      </c>
      <c r="K1347" s="1">
        <f>IFERROR(VLOOKUP(A1347,'Ending FY2016'!$A:$E,5,FALSE),"0")+H1347</f>
        <v>0</v>
      </c>
      <c r="L1347" s="1">
        <f t="shared" si="62"/>
        <v>234129.75</v>
      </c>
      <c r="M1347" t="s">
        <v>24</v>
      </c>
      <c r="N1347" t="s">
        <v>24</v>
      </c>
      <c r="O1347" t="s">
        <v>135</v>
      </c>
      <c r="P1347" t="s">
        <v>41</v>
      </c>
      <c r="Q1347" t="s">
        <v>22</v>
      </c>
      <c r="R1347" t="s">
        <v>23</v>
      </c>
      <c r="S1347" t="s">
        <v>24</v>
      </c>
      <c r="T1347" s="1"/>
    </row>
    <row r="1348" spans="1:20" x14ac:dyDescent="0.25">
      <c r="A1348" t="str">
        <f t="shared" ref="A1348:A1411" si="63">B1348&amp;C1348&amp;D1348</f>
        <v>S7635070090200</v>
      </c>
      <c r="B1348" t="s">
        <v>206</v>
      </c>
      <c r="C1348" t="s">
        <v>827</v>
      </c>
      <c r="D1348" t="s">
        <v>130</v>
      </c>
      <c r="E1348" s="1">
        <v>-7035021.5800000001</v>
      </c>
      <c r="F1348" s="1">
        <v>0</v>
      </c>
      <c r="G1348" s="1">
        <v>0</v>
      </c>
      <c r="H1348" s="1"/>
      <c r="J1348" s="1">
        <f t="shared" ref="J1348:J1411" si="64">-E1348-F1348+G1348+H1348</f>
        <v>7035021.5800000001</v>
      </c>
      <c r="K1348" s="1">
        <f>IFERROR(VLOOKUP(A1348,'Ending FY2016'!$A:$E,5,FALSE),"0")+H1348</f>
        <v>7035024.120000001</v>
      </c>
      <c r="L1348" s="1">
        <f t="shared" ref="L1348:L1411" si="65">IF(J1348-K1348&lt;-10,K1348+I1348,IF(J1348-K1348&gt;10,K1348+I1348,J1348+I1348))</f>
        <v>7035021.5800000001</v>
      </c>
      <c r="M1348" t="s">
        <v>24</v>
      </c>
      <c r="N1348" t="s">
        <v>24</v>
      </c>
      <c r="O1348" t="s">
        <v>109</v>
      </c>
      <c r="P1348" t="s">
        <v>41</v>
      </c>
      <c r="Q1348" t="s">
        <v>22</v>
      </c>
      <c r="R1348" t="s">
        <v>23</v>
      </c>
      <c r="S1348" t="s">
        <v>24</v>
      </c>
      <c r="T1348" s="1"/>
    </row>
    <row r="1349" spans="1:20" x14ac:dyDescent="0.25">
      <c r="A1349" t="str">
        <f t="shared" si="63"/>
        <v>S1005070096700</v>
      </c>
      <c r="B1349" t="s">
        <v>15</v>
      </c>
      <c r="C1349" t="s">
        <v>827</v>
      </c>
      <c r="D1349" t="s">
        <v>113</v>
      </c>
      <c r="E1349" s="1">
        <v>0</v>
      </c>
      <c r="F1349" s="1">
        <v>0</v>
      </c>
      <c r="G1349" s="1">
        <v>0</v>
      </c>
      <c r="H1349" s="1"/>
      <c r="J1349" s="1">
        <f t="shared" si="64"/>
        <v>0</v>
      </c>
      <c r="K1349" s="1">
        <f>IFERROR(VLOOKUP(A1349,'Ending FY2016'!$A:$E,5,FALSE),"0")+H1349</f>
        <v>0</v>
      </c>
      <c r="L1349" s="1">
        <f t="shared" si="65"/>
        <v>0</v>
      </c>
      <c r="M1349" t="s">
        <v>24</v>
      </c>
      <c r="N1349" t="s">
        <v>24</v>
      </c>
      <c r="O1349" t="s">
        <v>109</v>
      </c>
      <c r="P1349" t="s">
        <v>41</v>
      </c>
      <c r="Q1349" t="s">
        <v>22</v>
      </c>
      <c r="R1349" t="s">
        <v>23</v>
      </c>
      <c r="S1349" t="s">
        <v>24</v>
      </c>
      <c r="T1349" s="1"/>
    </row>
    <row r="1350" spans="1:20" x14ac:dyDescent="0.25">
      <c r="A1350" t="str">
        <f t="shared" si="63"/>
        <v>S1005070097100</v>
      </c>
      <c r="B1350" t="s">
        <v>15</v>
      </c>
      <c r="C1350" t="s">
        <v>827</v>
      </c>
      <c r="D1350" t="s">
        <v>120</v>
      </c>
      <c r="E1350" s="1">
        <v>0</v>
      </c>
      <c r="F1350" s="1">
        <v>0</v>
      </c>
      <c r="G1350" s="1">
        <v>0</v>
      </c>
      <c r="H1350" s="1"/>
      <c r="J1350" s="1">
        <f t="shared" si="64"/>
        <v>0</v>
      </c>
      <c r="K1350" s="1">
        <f>IFERROR(VLOOKUP(A1350,'Ending FY2016'!$A:$E,5,FALSE),"0")+H1350</f>
        <v>0</v>
      </c>
      <c r="L1350" s="1">
        <f t="shared" si="65"/>
        <v>0</v>
      </c>
      <c r="M1350" t="s">
        <v>24</v>
      </c>
      <c r="N1350" t="s">
        <v>24</v>
      </c>
      <c r="O1350" t="s">
        <v>109</v>
      </c>
      <c r="P1350" t="s">
        <v>41</v>
      </c>
      <c r="Q1350" t="s">
        <v>22</v>
      </c>
      <c r="R1350" t="s">
        <v>23</v>
      </c>
      <c r="S1350" t="s">
        <v>24</v>
      </c>
      <c r="T1350" s="1"/>
    </row>
    <row r="1351" spans="1:20" x14ac:dyDescent="0.25">
      <c r="A1351" t="str">
        <f t="shared" si="63"/>
        <v>S1005070099300</v>
      </c>
      <c r="B1351" t="s">
        <v>15</v>
      </c>
      <c r="C1351" t="s">
        <v>827</v>
      </c>
      <c r="D1351" t="s">
        <v>125</v>
      </c>
      <c r="E1351" s="1">
        <v>0</v>
      </c>
      <c r="F1351" s="1">
        <v>0.02</v>
      </c>
      <c r="G1351" s="1">
        <v>0</v>
      </c>
      <c r="H1351" s="1"/>
      <c r="J1351" s="1">
        <f t="shared" si="64"/>
        <v>-0.02</v>
      </c>
      <c r="K1351" s="1">
        <f>IFERROR(VLOOKUP(A1351,'Ending FY2016'!$A:$E,5,FALSE),"0")+H1351</f>
        <v>0</v>
      </c>
      <c r="L1351" s="1">
        <f t="shared" si="65"/>
        <v>-0.02</v>
      </c>
      <c r="M1351" t="s">
        <v>24</v>
      </c>
      <c r="N1351" t="s">
        <v>24</v>
      </c>
      <c r="O1351" t="s">
        <v>107</v>
      </c>
      <c r="P1351" t="s">
        <v>41</v>
      </c>
      <c r="Q1351" t="s">
        <v>22</v>
      </c>
      <c r="R1351" t="s">
        <v>23</v>
      </c>
      <c r="S1351" t="s">
        <v>24</v>
      </c>
      <c r="T1351" s="1"/>
    </row>
    <row r="1352" spans="1:20" x14ac:dyDescent="0.25">
      <c r="A1352" t="str">
        <f t="shared" si="63"/>
        <v>S1005100012000</v>
      </c>
      <c r="B1352" t="s">
        <v>15</v>
      </c>
      <c r="C1352" t="s">
        <v>833</v>
      </c>
      <c r="D1352" t="s">
        <v>159</v>
      </c>
      <c r="E1352" s="1">
        <v>0</v>
      </c>
      <c r="F1352" s="1">
        <v>0</v>
      </c>
      <c r="G1352" s="1">
        <v>0</v>
      </c>
      <c r="H1352" s="1"/>
      <c r="J1352" s="1">
        <f t="shared" si="64"/>
        <v>0</v>
      </c>
      <c r="K1352" s="1">
        <f>IFERROR(VLOOKUP(A1352,'Ending FY2016'!$A:$E,5,FALSE),"0")+H1352</f>
        <v>0</v>
      </c>
      <c r="L1352" s="1">
        <f t="shared" si="65"/>
        <v>0</v>
      </c>
      <c r="M1352" t="s">
        <v>18</v>
      </c>
      <c r="N1352" t="s">
        <v>28</v>
      </c>
      <c r="O1352" t="s">
        <v>20</v>
      </c>
      <c r="P1352" t="s">
        <v>21</v>
      </c>
      <c r="Q1352" t="s">
        <v>22</v>
      </c>
      <c r="R1352" t="s">
        <v>79</v>
      </c>
      <c r="S1352" t="s">
        <v>24</v>
      </c>
      <c r="T1352" s="1"/>
    </row>
    <row r="1353" spans="1:20" x14ac:dyDescent="0.25">
      <c r="A1353" t="str">
        <f t="shared" si="63"/>
        <v>S1005100012100</v>
      </c>
      <c r="B1353" t="s">
        <v>15</v>
      </c>
      <c r="C1353" t="s">
        <v>833</v>
      </c>
      <c r="D1353" t="s">
        <v>51</v>
      </c>
      <c r="E1353" s="1">
        <v>0</v>
      </c>
      <c r="F1353" s="1">
        <v>0</v>
      </c>
      <c r="G1353" s="1">
        <v>0</v>
      </c>
      <c r="H1353" s="1"/>
      <c r="J1353" s="1">
        <f t="shared" si="64"/>
        <v>0</v>
      </c>
      <c r="K1353" s="1">
        <f>IFERROR(VLOOKUP(A1353,'Ending FY2016'!$A:$E,5,FALSE),"0")+H1353</f>
        <v>0</v>
      </c>
      <c r="L1353" s="1">
        <f t="shared" si="65"/>
        <v>0</v>
      </c>
      <c r="M1353" t="s">
        <v>18</v>
      </c>
      <c r="N1353" t="s">
        <v>48</v>
      </c>
      <c r="O1353" t="s">
        <v>20</v>
      </c>
      <c r="P1353" t="s">
        <v>21</v>
      </c>
      <c r="Q1353" t="s">
        <v>22</v>
      </c>
      <c r="R1353" t="s">
        <v>23</v>
      </c>
      <c r="S1353" t="s">
        <v>24</v>
      </c>
      <c r="T1353" s="1"/>
    </row>
    <row r="1354" spans="1:20" x14ac:dyDescent="0.25">
      <c r="A1354" t="str">
        <f t="shared" si="63"/>
        <v>S1005100012300</v>
      </c>
      <c r="B1354" t="s">
        <v>15</v>
      </c>
      <c r="C1354" t="s">
        <v>833</v>
      </c>
      <c r="D1354" t="s">
        <v>129</v>
      </c>
      <c r="E1354" s="1">
        <v>0</v>
      </c>
      <c r="F1354" s="1">
        <v>0</v>
      </c>
      <c r="G1354" s="1">
        <v>0</v>
      </c>
      <c r="H1354" s="1"/>
      <c r="J1354" s="1">
        <f t="shared" si="64"/>
        <v>0</v>
      </c>
      <c r="K1354" s="1">
        <f>IFERROR(VLOOKUP(A1354,'Ending FY2016'!$A:$E,5,FALSE),"0")+H1354</f>
        <v>0</v>
      </c>
      <c r="L1354" s="1">
        <f t="shared" si="65"/>
        <v>0</v>
      </c>
      <c r="M1354" t="s">
        <v>18</v>
      </c>
      <c r="N1354" t="s">
        <v>37</v>
      </c>
      <c r="O1354" t="s">
        <v>20</v>
      </c>
      <c r="P1354" t="s">
        <v>21</v>
      </c>
      <c r="Q1354" t="s">
        <v>22</v>
      </c>
      <c r="R1354" t="s">
        <v>23</v>
      </c>
      <c r="S1354" t="s">
        <v>24</v>
      </c>
      <c r="T1354" s="1"/>
    </row>
    <row r="1355" spans="1:20" x14ac:dyDescent="0.25">
      <c r="A1355" t="str">
        <f t="shared" si="63"/>
        <v>S1005100014000</v>
      </c>
      <c r="B1355" t="s">
        <v>15</v>
      </c>
      <c r="C1355" t="s">
        <v>833</v>
      </c>
      <c r="D1355" t="s">
        <v>164</v>
      </c>
      <c r="E1355" s="1">
        <v>0</v>
      </c>
      <c r="F1355" s="1">
        <v>0</v>
      </c>
      <c r="G1355" s="1">
        <v>0</v>
      </c>
      <c r="H1355" s="1"/>
      <c r="J1355" s="1">
        <f t="shared" si="64"/>
        <v>0</v>
      </c>
      <c r="K1355" s="1">
        <f>IFERROR(VLOOKUP(A1355,'Ending FY2016'!$A:$E,5,FALSE),"0")+H1355</f>
        <v>0</v>
      </c>
      <c r="L1355" s="1">
        <f t="shared" si="65"/>
        <v>0</v>
      </c>
      <c r="M1355" t="s">
        <v>18</v>
      </c>
      <c r="N1355" t="s">
        <v>65</v>
      </c>
      <c r="O1355" t="s">
        <v>20</v>
      </c>
      <c r="P1355" t="s">
        <v>21</v>
      </c>
      <c r="Q1355" t="s">
        <v>22</v>
      </c>
      <c r="R1355" t="s">
        <v>23</v>
      </c>
      <c r="S1355" t="s">
        <v>66</v>
      </c>
      <c r="T1355" s="1"/>
    </row>
    <row r="1356" spans="1:20" x14ac:dyDescent="0.25">
      <c r="A1356" t="str">
        <f t="shared" si="63"/>
        <v>S2205100018000</v>
      </c>
      <c r="B1356" t="s">
        <v>834</v>
      </c>
      <c r="C1356" t="s">
        <v>833</v>
      </c>
      <c r="D1356" t="s">
        <v>248</v>
      </c>
      <c r="E1356" s="1">
        <v>0</v>
      </c>
      <c r="F1356" s="1">
        <v>0</v>
      </c>
      <c r="G1356" s="1">
        <v>0</v>
      </c>
      <c r="H1356" s="1"/>
      <c r="J1356" s="1">
        <f t="shared" si="64"/>
        <v>0</v>
      </c>
      <c r="K1356" s="1">
        <f>IFERROR(VLOOKUP(A1356,'Ending FY2016'!$A:$E,5,FALSE),"0")+H1356</f>
        <v>0</v>
      </c>
      <c r="L1356" s="1">
        <f t="shared" si="65"/>
        <v>0</v>
      </c>
      <c r="M1356" t="s">
        <v>18</v>
      </c>
      <c r="N1356" t="s">
        <v>252</v>
      </c>
      <c r="O1356" t="s">
        <v>135</v>
      </c>
      <c r="P1356" t="s">
        <v>41</v>
      </c>
      <c r="Q1356" t="s">
        <v>22</v>
      </c>
      <c r="R1356" t="s">
        <v>23</v>
      </c>
      <c r="S1356" t="s">
        <v>66</v>
      </c>
      <c r="T1356" s="1"/>
    </row>
    <row r="1357" spans="1:20" x14ac:dyDescent="0.25">
      <c r="A1357" t="str">
        <f t="shared" si="63"/>
        <v>S1005100097100</v>
      </c>
      <c r="B1357" t="s">
        <v>15</v>
      </c>
      <c r="C1357" t="s">
        <v>833</v>
      </c>
      <c r="D1357" t="s">
        <v>120</v>
      </c>
      <c r="E1357" s="1">
        <v>0</v>
      </c>
      <c r="F1357" s="1">
        <v>0</v>
      </c>
      <c r="G1357" s="1">
        <v>0</v>
      </c>
      <c r="H1357" s="1"/>
      <c r="J1357" s="1">
        <f t="shared" si="64"/>
        <v>0</v>
      </c>
      <c r="K1357" s="1">
        <f>IFERROR(VLOOKUP(A1357,'Ending FY2016'!$A:$E,5,FALSE),"0")+H1357</f>
        <v>0</v>
      </c>
      <c r="L1357" s="1">
        <f t="shared" si="65"/>
        <v>0</v>
      </c>
      <c r="M1357" t="s">
        <v>24</v>
      </c>
      <c r="N1357" t="s">
        <v>24</v>
      </c>
      <c r="O1357" t="s">
        <v>109</v>
      </c>
      <c r="P1357" t="s">
        <v>41</v>
      </c>
      <c r="Q1357" t="s">
        <v>22</v>
      </c>
      <c r="R1357" t="s">
        <v>23</v>
      </c>
      <c r="S1357" t="s">
        <v>24</v>
      </c>
      <c r="T1357" s="1"/>
    </row>
    <row r="1358" spans="1:20" x14ac:dyDescent="0.25">
      <c r="A1358" t="str">
        <f t="shared" si="63"/>
        <v>S1005100099300</v>
      </c>
      <c r="B1358" t="s">
        <v>15</v>
      </c>
      <c r="C1358" t="s">
        <v>833</v>
      </c>
      <c r="D1358" t="s">
        <v>125</v>
      </c>
      <c r="E1358" s="1">
        <v>0</v>
      </c>
      <c r="F1358" s="1">
        <v>0</v>
      </c>
      <c r="G1358" s="1">
        <v>0</v>
      </c>
      <c r="H1358" s="1"/>
      <c r="J1358" s="1">
        <f t="shared" si="64"/>
        <v>0</v>
      </c>
      <c r="K1358" s="1">
        <f>IFERROR(VLOOKUP(A1358,'Ending FY2016'!$A:$E,5,FALSE),"0")+H1358</f>
        <v>0</v>
      </c>
      <c r="L1358" s="1">
        <f t="shared" si="65"/>
        <v>0</v>
      </c>
      <c r="M1358" t="s">
        <v>24</v>
      </c>
      <c r="N1358" t="s">
        <v>24</v>
      </c>
      <c r="O1358" t="s">
        <v>107</v>
      </c>
      <c r="P1358" t="s">
        <v>41</v>
      </c>
      <c r="Q1358" t="s">
        <v>22</v>
      </c>
      <c r="R1358" t="s">
        <v>23</v>
      </c>
      <c r="S1358" t="s">
        <v>24</v>
      </c>
      <c r="T1358" s="1"/>
    </row>
    <row r="1359" spans="1:20" x14ac:dyDescent="0.25">
      <c r="A1359" t="str">
        <f t="shared" si="63"/>
        <v>S1005100099800</v>
      </c>
      <c r="B1359" t="s">
        <v>15</v>
      </c>
      <c r="C1359" t="s">
        <v>833</v>
      </c>
      <c r="D1359" t="s">
        <v>144</v>
      </c>
      <c r="E1359" s="1">
        <v>0</v>
      </c>
      <c r="F1359" s="1">
        <v>0</v>
      </c>
      <c r="G1359" s="1">
        <v>0</v>
      </c>
      <c r="H1359" s="1"/>
      <c r="J1359" s="1">
        <f t="shared" si="64"/>
        <v>0</v>
      </c>
      <c r="K1359" s="1">
        <f>IFERROR(VLOOKUP(A1359,'Ending FY2016'!$A:$E,5,FALSE),"0")+H1359</f>
        <v>0</v>
      </c>
      <c r="L1359" s="1">
        <f t="shared" si="65"/>
        <v>0</v>
      </c>
      <c r="M1359" t="s">
        <v>24</v>
      </c>
      <c r="N1359" t="s">
        <v>24</v>
      </c>
      <c r="O1359" t="s">
        <v>109</v>
      </c>
      <c r="P1359" t="s">
        <v>41</v>
      </c>
      <c r="Q1359" t="s">
        <v>22</v>
      </c>
      <c r="R1359" t="s">
        <v>23</v>
      </c>
      <c r="S1359" t="s">
        <v>24</v>
      </c>
      <c r="T1359" s="1"/>
    </row>
    <row r="1360" spans="1:20" x14ac:dyDescent="0.25">
      <c r="A1360" t="str">
        <f t="shared" si="63"/>
        <v>S1005100099802</v>
      </c>
      <c r="B1360" t="s">
        <v>15</v>
      </c>
      <c r="C1360" t="s">
        <v>833</v>
      </c>
      <c r="D1360" t="s">
        <v>213</v>
      </c>
      <c r="E1360" s="1">
        <v>0</v>
      </c>
      <c r="F1360" s="1">
        <v>0</v>
      </c>
      <c r="G1360" s="1">
        <v>0</v>
      </c>
      <c r="H1360" s="1"/>
      <c r="J1360" s="1">
        <f t="shared" si="64"/>
        <v>0</v>
      </c>
      <c r="K1360" s="1">
        <f>IFERROR(VLOOKUP(A1360,'Ending FY2016'!$A:$E,5,FALSE),"0")+H1360</f>
        <v>0</v>
      </c>
      <c r="L1360" s="1">
        <f t="shared" si="65"/>
        <v>0</v>
      </c>
      <c r="M1360" t="s">
        <v>24</v>
      </c>
      <c r="N1360" t="s">
        <v>24</v>
      </c>
      <c r="O1360" t="s">
        <v>109</v>
      </c>
      <c r="P1360" t="s">
        <v>41</v>
      </c>
      <c r="Q1360" t="s">
        <v>22</v>
      </c>
      <c r="R1360" t="s">
        <v>23</v>
      </c>
      <c r="S1360" t="s">
        <v>24</v>
      </c>
      <c r="T1360" s="1"/>
    </row>
    <row r="1361" spans="1:20" x14ac:dyDescent="0.25">
      <c r="A1361" t="str">
        <f t="shared" si="63"/>
        <v>S1005110012100</v>
      </c>
      <c r="B1361" t="s">
        <v>15</v>
      </c>
      <c r="C1361" t="s">
        <v>835</v>
      </c>
      <c r="D1361" t="s">
        <v>51</v>
      </c>
      <c r="E1361" s="1">
        <v>-25351.37</v>
      </c>
      <c r="F1361" s="1">
        <v>0</v>
      </c>
      <c r="G1361" s="1">
        <v>0</v>
      </c>
      <c r="H1361" s="1"/>
      <c r="J1361" s="1">
        <f t="shared" si="64"/>
        <v>25351.37</v>
      </c>
      <c r="K1361" s="1">
        <f>IFERROR(VLOOKUP(A1361,'Ending FY2016'!$A:$E,5,FALSE),"0")+H1361</f>
        <v>25355.170000000002</v>
      </c>
      <c r="L1361" s="1">
        <f t="shared" si="65"/>
        <v>25351.37</v>
      </c>
      <c r="M1361" t="s">
        <v>18</v>
      </c>
      <c r="N1361" t="s">
        <v>48</v>
      </c>
      <c r="O1361" t="s">
        <v>20</v>
      </c>
      <c r="P1361" t="s">
        <v>21</v>
      </c>
      <c r="Q1361" t="s">
        <v>22</v>
      </c>
      <c r="R1361" t="s">
        <v>23</v>
      </c>
      <c r="S1361" t="s">
        <v>24</v>
      </c>
      <c r="T1361" s="1"/>
    </row>
    <row r="1362" spans="1:20" x14ac:dyDescent="0.25">
      <c r="A1362" t="str">
        <f t="shared" si="63"/>
        <v>S1005110012200</v>
      </c>
      <c r="B1362" t="s">
        <v>15</v>
      </c>
      <c r="C1362" t="s">
        <v>835</v>
      </c>
      <c r="D1362" t="s">
        <v>53</v>
      </c>
      <c r="E1362" s="1">
        <v>-136857.4</v>
      </c>
      <c r="F1362" s="1">
        <v>0</v>
      </c>
      <c r="G1362" s="1">
        <v>0</v>
      </c>
      <c r="H1362" s="1"/>
      <c r="J1362" s="1">
        <f t="shared" si="64"/>
        <v>136857.4</v>
      </c>
      <c r="K1362" s="1">
        <f>IFERROR(VLOOKUP(A1362,'Ending FY2016'!$A:$E,5,FALSE),"0")+H1362</f>
        <v>136859.76</v>
      </c>
      <c r="L1362" s="1">
        <f t="shared" si="65"/>
        <v>136857.4</v>
      </c>
      <c r="M1362" t="s">
        <v>18</v>
      </c>
      <c r="N1362" t="s">
        <v>58</v>
      </c>
      <c r="O1362" t="s">
        <v>20</v>
      </c>
      <c r="P1362" t="s">
        <v>21</v>
      </c>
      <c r="Q1362" t="s">
        <v>22</v>
      </c>
      <c r="R1362" t="s">
        <v>23</v>
      </c>
      <c r="S1362" t="s">
        <v>24</v>
      </c>
      <c r="T1362" s="1"/>
    </row>
    <row r="1363" spans="1:20" x14ac:dyDescent="0.25">
      <c r="A1363" t="str">
        <f t="shared" si="63"/>
        <v>S1005110012300</v>
      </c>
      <c r="B1363" t="s">
        <v>15</v>
      </c>
      <c r="C1363" t="s">
        <v>835</v>
      </c>
      <c r="D1363" t="s">
        <v>129</v>
      </c>
      <c r="E1363" s="1">
        <v>-313994.06</v>
      </c>
      <c r="F1363" s="1">
        <v>0</v>
      </c>
      <c r="G1363" s="1">
        <v>0</v>
      </c>
      <c r="H1363" s="1"/>
      <c r="J1363" s="1">
        <f t="shared" si="64"/>
        <v>313994.06</v>
      </c>
      <c r="K1363" s="1">
        <f>IFERROR(VLOOKUP(A1363,'Ending FY2016'!$A:$E,5,FALSE),"0")+H1363</f>
        <v>313996.99000000011</v>
      </c>
      <c r="L1363" s="1">
        <f t="shared" si="65"/>
        <v>313994.06</v>
      </c>
      <c r="M1363" t="s">
        <v>18</v>
      </c>
      <c r="N1363" t="s">
        <v>60</v>
      </c>
      <c r="O1363" t="s">
        <v>20</v>
      </c>
      <c r="P1363" t="s">
        <v>21</v>
      </c>
      <c r="Q1363" t="s">
        <v>22</v>
      </c>
      <c r="R1363" t="s">
        <v>23</v>
      </c>
      <c r="S1363" t="s">
        <v>24</v>
      </c>
      <c r="T1363" s="1"/>
    </row>
    <row r="1364" spans="1:20" x14ac:dyDescent="0.25">
      <c r="A1364" t="str">
        <f t="shared" si="63"/>
        <v>S1005110012500</v>
      </c>
      <c r="B1364" t="s">
        <v>15</v>
      </c>
      <c r="C1364" t="s">
        <v>835</v>
      </c>
      <c r="D1364" t="s">
        <v>17</v>
      </c>
      <c r="E1364" s="1">
        <v>-17891.37</v>
      </c>
      <c r="F1364" s="1">
        <v>0</v>
      </c>
      <c r="G1364" s="1">
        <v>0</v>
      </c>
      <c r="H1364" s="1"/>
      <c r="J1364" s="1">
        <f t="shared" si="64"/>
        <v>17891.37</v>
      </c>
      <c r="K1364" s="1">
        <f>IFERROR(VLOOKUP(A1364,'Ending FY2016'!$A:$E,5,FALSE),"0")+H1364</f>
        <v>17892</v>
      </c>
      <c r="L1364" s="1">
        <f t="shared" si="65"/>
        <v>17891.37</v>
      </c>
      <c r="M1364" t="s">
        <v>18</v>
      </c>
      <c r="N1364" t="s">
        <v>37</v>
      </c>
      <c r="O1364" t="s">
        <v>20</v>
      </c>
      <c r="P1364" t="s">
        <v>41</v>
      </c>
      <c r="Q1364" t="s">
        <v>22</v>
      </c>
      <c r="R1364" t="s">
        <v>23</v>
      </c>
      <c r="S1364" t="s">
        <v>24</v>
      </c>
      <c r="T1364" s="1"/>
    </row>
    <row r="1365" spans="1:20" x14ac:dyDescent="0.25">
      <c r="A1365" t="str">
        <f t="shared" si="63"/>
        <v>S1005110014100</v>
      </c>
      <c r="B1365" t="s">
        <v>15</v>
      </c>
      <c r="C1365" t="s">
        <v>835</v>
      </c>
      <c r="D1365" t="s">
        <v>64</v>
      </c>
      <c r="E1365" s="1">
        <v>3941.33</v>
      </c>
      <c r="F1365" s="1">
        <v>353907.54000000004</v>
      </c>
      <c r="G1365" s="1">
        <v>0</v>
      </c>
      <c r="H1365" s="1"/>
      <c r="J1365" s="1">
        <f t="shared" si="64"/>
        <v>-357848.87000000005</v>
      </c>
      <c r="K1365" s="1">
        <f>IFERROR(VLOOKUP(A1365,'Ending FY2016'!$A:$E,5,FALSE),"0")+H1365</f>
        <v>-357849.76999999996</v>
      </c>
      <c r="L1365" s="1">
        <f t="shared" si="65"/>
        <v>-357848.87000000005</v>
      </c>
      <c r="M1365" t="s">
        <v>18</v>
      </c>
      <c r="N1365" t="s">
        <v>65</v>
      </c>
      <c r="O1365" t="s">
        <v>20</v>
      </c>
      <c r="P1365" t="s">
        <v>41</v>
      </c>
      <c r="Q1365" t="s">
        <v>22</v>
      </c>
      <c r="R1365" t="s">
        <v>23</v>
      </c>
      <c r="S1365" t="s">
        <v>66</v>
      </c>
      <c r="T1365" s="1"/>
    </row>
    <row r="1366" spans="1:20" x14ac:dyDescent="0.25">
      <c r="A1366" t="str">
        <f t="shared" si="63"/>
        <v>S2205110018000</v>
      </c>
      <c r="B1366" t="s">
        <v>834</v>
      </c>
      <c r="C1366" t="s">
        <v>835</v>
      </c>
      <c r="D1366" t="s">
        <v>248</v>
      </c>
      <c r="E1366" s="1">
        <v>-4995653.9400000004</v>
      </c>
      <c r="F1366" s="1">
        <v>81072.009999999995</v>
      </c>
      <c r="G1366" s="1">
        <v>-1091.6400000000001</v>
      </c>
      <c r="H1366" s="1"/>
      <c r="J1366" s="1">
        <f t="shared" si="64"/>
        <v>4913490.290000001</v>
      </c>
      <c r="K1366" s="1">
        <f>IFERROR(VLOOKUP(A1366,'Ending FY2016'!$A:$E,5,FALSE),"0")+H1366</f>
        <v>4913492.790000001</v>
      </c>
      <c r="L1366" s="1">
        <f t="shared" si="65"/>
        <v>4913490.290000001</v>
      </c>
      <c r="M1366" t="s">
        <v>18</v>
      </c>
      <c r="N1366" t="s">
        <v>252</v>
      </c>
      <c r="O1366" t="s">
        <v>135</v>
      </c>
      <c r="P1366" t="s">
        <v>41</v>
      </c>
      <c r="Q1366" t="s">
        <v>22</v>
      </c>
      <c r="R1366" t="s">
        <v>23</v>
      </c>
      <c r="S1366" t="s">
        <v>66</v>
      </c>
      <c r="T1366" s="1"/>
    </row>
    <row r="1367" spans="1:20" x14ac:dyDescent="0.25">
      <c r="A1367" t="str">
        <f t="shared" si="63"/>
        <v>S1005110094100</v>
      </c>
      <c r="B1367" t="s">
        <v>15</v>
      </c>
      <c r="C1367" t="s">
        <v>835</v>
      </c>
      <c r="D1367" t="s">
        <v>444</v>
      </c>
      <c r="E1367" s="1">
        <v>-17746.5</v>
      </c>
      <c r="F1367" s="1">
        <v>0</v>
      </c>
      <c r="G1367" s="1">
        <v>0</v>
      </c>
      <c r="H1367" s="1"/>
      <c r="J1367" s="1">
        <f t="shared" si="64"/>
        <v>17746.5</v>
      </c>
      <c r="K1367" s="1">
        <f>IFERROR(VLOOKUP(A1367,'Ending FY2016'!$A:$E,5,FALSE),"0")+H1367</f>
        <v>17747</v>
      </c>
      <c r="L1367" s="1">
        <f t="shared" si="65"/>
        <v>17746.5</v>
      </c>
      <c r="M1367" t="s">
        <v>24</v>
      </c>
      <c r="N1367" t="s">
        <v>24</v>
      </c>
      <c r="O1367" t="s">
        <v>107</v>
      </c>
      <c r="P1367" t="s">
        <v>41</v>
      </c>
      <c r="Q1367" t="s">
        <v>22</v>
      </c>
      <c r="R1367" t="s">
        <v>23</v>
      </c>
      <c r="S1367" t="s">
        <v>24</v>
      </c>
      <c r="T1367" s="1"/>
    </row>
    <row r="1368" spans="1:20" x14ac:dyDescent="0.25">
      <c r="A1368" t="str">
        <f t="shared" si="63"/>
        <v>S1005110096700</v>
      </c>
      <c r="B1368" t="s">
        <v>15</v>
      </c>
      <c r="C1368" t="s">
        <v>835</v>
      </c>
      <c r="D1368" t="s">
        <v>113</v>
      </c>
      <c r="E1368" s="1">
        <v>0</v>
      </c>
      <c r="F1368" s="1">
        <v>0</v>
      </c>
      <c r="G1368" s="1">
        <v>0</v>
      </c>
      <c r="H1368" s="1"/>
      <c r="J1368" s="1">
        <f t="shared" si="64"/>
        <v>0</v>
      </c>
      <c r="K1368" s="1">
        <f>IFERROR(VLOOKUP(A1368,'Ending FY2016'!$A:$E,5,FALSE),"0")+H1368</f>
        <v>0</v>
      </c>
      <c r="L1368" s="1">
        <f t="shared" si="65"/>
        <v>0</v>
      </c>
      <c r="M1368" t="s">
        <v>24</v>
      </c>
      <c r="N1368" t="s">
        <v>24</v>
      </c>
      <c r="O1368" t="s">
        <v>109</v>
      </c>
      <c r="P1368" t="s">
        <v>41</v>
      </c>
      <c r="Q1368" t="s">
        <v>22</v>
      </c>
      <c r="R1368" t="s">
        <v>23</v>
      </c>
      <c r="S1368" t="s">
        <v>24</v>
      </c>
      <c r="T1368" s="1"/>
    </row>
    <row r="1369" spans="1:20" x14ac:dyDescent="0.25">
      <c r="A1369" t="str">
        <f t="shared" si="63"/>
        <v>S2205110096700</v>
      </c>
      <c r="B1369" t="s">
        <v>834</v>
      </c>
      <c r="C1369" t="s">
        <v>835</v>
      </c>
      <c r="D1369" t="s">
        <v>113</v>
      </c>
      <c r="E1369" s="1">
        <v>0</v>
      </c>
      <c r="F1369" s="1">
        <v>0</v>
      </c>
      <c r="G1369" s="1">
        <v>0</v>
      </c>
      <c r="H1369" s="1"/>
      <c r="J1369" s="1">
        <f t="shared" si="64"/>
        <v>0</v>
      </c>
      <c r="K1369" s="1">
        <f>IFERROR(VLOOKUP(A1369,'Ending FY2016'!$A:$E,5,FALSE),"0")+H1369</f>
        <v>0</v>
      </c>
      <c r="L1369" s="1">
        <f t="shared" si="65"/>
        <v>0</v>
      </c>
      <c r="M1369" t="s">
        <v>24</v>
      </c>
      <c r="N1369" t="s">
        <v>24</v>
      </c>
      <c r="O1369" t="s">
        <v>109</v>
      </c>
      <c r="P1369" t="s">
        <v>41</v>
      </c>
      <c r="Q1369" t="s">
        <v>22</v>
      </c>
      <c r="R1369" t="s">
        <v>23</v>
      </c>
      <c r="S1369" t="s">
        <v>24</v>
      </c>
      <c r="T1369" s="1"/>
    </row>
    <row r="1370" spans="1:20" x14ac:dyDescent="0.25">
      <c r="A1370" t="str">
        <f t="shared" si="63"/>
        <v>S1005110097100</v>
      </c>
      <c r="B1370" t="s">
        <v>15</v>
      </c>
      <c r="C1370" t="s">
        <v>835</v>
      </c>
      <c r="D1370" t="s">
        <v>120</v>
      </c>
      <c r="E1370" s="1">
        <v>0</v>
      </c>
      <c r="F1370" s="1">
        <v>0</v>
      </c>
      <c r="G1370" s="1">
        <v>0</v>
      </c>
      <c r="H1370" s="1"/>
      <c r="J1370" s="1">
        <f t="shared" si="64"/>
        <v>0</v>
      </c>
      <c r="K1370" s="1">
        <f>IFERROR(VLOOKUP(A1370,'Ending FY2016'!$A:$E,5,FALSE),"0")+H1370</f>
        <v>0</v>
      </c>
      <c r="L1370" s="1">
        <f t="shared" si="65"/>
        <v>0</v>
      </c>
      <c r="M1370" t="s">
        <v>24</v>
      </c>
      <c r="N1370" t="s">
        <v>24</v>
      </c>
      <c r="O1370" t="s">
        <v>109</v>
      </c>
      <c r="P1370" t="s">
        <v>41</v>
      </c>
      <c r="Q1370" t="s">
        <v>22</v>
      </c>
      <c r="R1370" t="s">
        <v>23</v>
      </c>
      <c r="S1370" t="s">
        <v>24</v>
      </c>
      <c r="T1370" s="1"/>
    </row>
    <row r="1371" spans="1:20" x14ac:dyDescent="0.25">
      <c r="A1371" t="str">
        <f t="shared" si="63"/>
        <v>S1005110099300</v>
      </c>
      <c r="B1371" t="s">
        <v>15</v>
      </c>
      <c r="C1371" t="s">
        <v>835</v>
      </c>
      <c r="D1371" t="s">
        <v>125</v>
      </c>
      <c r="E1371" s="1">
        <v>0</v>
      </c>
      <c r="F1371" s="1">
        <v>0</v>
      </c>
      <c r="G1371" s="1">
        <v>0</v>
      </c>
      <c r="H1371" s="1"/>
      <c r="J1371" s="1">
        <f t="shared" si="64"/>
        <v>0</v>
      </c>
      <c r="K1371" s="1">
        <f>IFERROR(VLOOKUP(A1371,'Ending FY2016'!$A:$E,5,FALSE),"0")+H1371</f>
        <v>0</v>
      </c>
      <c r="L1371" s="1">
        <f t="shared" si="65"/>
        <v>0</v>
      </c>
      <c r="M1371" t="s">
        <v>24</v>
      </c>
      <c r="N1371" t="s">
        <v>24</v>
      </c>
      <c r="O1371" t="s">
        <v>107</v>
      </c>
      <c r="P1371" t="s">
        <v>41</v>
      </c>
      <c r="Q1371" t="s">
        <v>22</v>
      </c>
      <c r="R1371" t="s">
        <v>23</v>
      </c>
      <c r="S1371" t="s">
        <v>24</v>
      </c>
      <c r="T1371" s="1"/>
    </row>
    <row r="1372" spans="1:20" x14ac:dyDescent="0.25">
      <c r="A1372" t="str">
        <f t="shared" si="63"/>
        <v>S1005110099801</v>
      </c>
      <c r="B1372" t="s">
        <v>15</v>
      </c>
      <c r="C1372" t="s">
        <v>835</v>
      </c>
      <c r="D1372" t="s">
        <v>126</v>
      </c>
      <c r="E1372" s="1">
        <v>0</v>
      </c>
      <c r="F1372" s="1">
        <v>0</v>
      </c>
      <c r="G1372" s="1">
        <v>0</v>
      </c>
      <c r="H1372" s="1"/>
      <c r="J1372" s="1">
        <f t="shared" si="64"/>
        <v>0</v>
      </c>
      <c r="K1372" s="1">
        <f>IFERROR(VLOOKUP(A1372,'Ending FY2016'!$A:$E,5,FALSE),"0")+H1372</f>
        <v>0</v>
      </c>
      <c r="L1372" s="1">
        <f t="shared" si="65"/>
        <v>0</v>
      </c>
      <c r="M1372" t="s">
        <v>24</v>
      </c>
      <c r="N1372" t="s">
        <v>24</v>
      </c>
      <c r="O1372" t="s">
        <v>109</v>
      </c>
      <c r="P1372" t="s">
        <v>41</v>
      </c>
      <c r="Q1372" t="s">
        <v>22</v>
      </c>
      <c r="R1372" t="s">
        <v>23</v>
      </c>
      <c r="S1372" t="s">
        <v>24</v>
      </c>
      <c r="T1372" s="1"/>
    </row>
    <row r="1373" spans="1:20" x14ac:dyDescent="0.25">
      <c r="A1373" t="str">
        <f t="shared" si="63"/>
        <v>S1005110099900</v>
      </c>
      <c r="B1373" t="s">
        <v>15</v>
      </c>
      <c r="C1373" t="s">
        <v>835</v>
      </c>
      <c r="D1373" t="s">
        <v>127</v>
      </c>
      <c r="E1373" s="1">
        <v>-771.09</v>
      </c>
      <c r="F1373" s="1">
        <v>0</v>
      </c>
      <c r="G1373" s="1">
        <v>0</v>
      </c>
      <c r="H1373" s="1"/>
      <c r="J1373" s="1">
        <f t="shared" si="64"/>
        <v>771.09</v>
      </c>
      <c r="K1373" s="1">
        <f>IFERROR(VLOOKUP(A1373,'Ending FY2016'!$A:$E,5,FALSE),"0")+H1373</f>
        <v>772</v>
      </c>
      <c r="L1373" s="1">
        <f t="shared" si="65"/>
        <v>771.09</v>
      </c>
      <c r="M1373" t="s">
        <v>24</v>
      </c>
      <c r="N1373" t="s">
        <v>24</v>
      </c>
      <c r="O1373" t="s">
        <v>107</v>
      </c>
      <c r="P1373" t="s">
        <v>41</v>
      </c>
      <c r="Q1373" t="s">
        <v>22</v>
      </c>
      <c r="R1373" t="s">
        <v>23</v>
      </c>
      <c r="S1373" t="s">
        <v>24</v>
      </c>
      <c r="T1373" s="1"/>
    </row>
    <row r="1374" spans="1:20" x14ac:dyDescent="0.25">
      <c r="A1374" t="str">
        <f t="shared" si="63"/>
        <v>S7475150011000</v>
      </c>
      <c r="B1374" t="s">
        <v>836</v>
      </c>
      <c r="C1374" t="s">
        <v>837</v>
      </c>
      <c r="D1374" t="s">
        <v>838</v>
      </c>
      <c r="E1374" s="1">
        <v>26401276.760000002</v>
      </c>
      <c r="F1374" s="1">
        <v>0</v>
      </c>
      <c r="G1374" s="1">
        <v>0</v>
      </c>
      <c r="H1374" s="1"/>
      <c r="J1374" s="1">
        <f t="shared" si="64"/>
        <v>-26401276.760000002</v>
      </c>
      <c r="K1374" s="1">
        <f>IFERROR(VLOOKUP(A1374,'Ending FY2016'!$A:$E,5,FALSE),"0")+H1374</f>
        <v>815843899.67000008</v>
      </c>
      <c r="L1374" s="1">
        <f t="shared" si="65"/>
        <v>815843899.67000008</v>
      </c>
      <c r="M1374" t="s">
        <v>18</v>
      </c>
      <c r="N1374" t="s">
        <v>22</v>
      </c>
      <c r="O1374" t="s">
        <v>135</v>
      </c>
      <c r="P1374" t="s">
        <v>41</v>
      </c>
      <c r="Q1374" t="s">
        <v>22</v>
      </c>
      <c r="R1374" t="s">
        <v>23</v>
      </c>
      <c r="S1374" t="s">
        <v>24</v>
      </c>
      <c r="T1374" s="1"/>
    </row>
    <row r="1375" spans="1:20" x14ac:dyDescent="0.25">
      <c r="A1375" t="str">
        <f t="shared" si="63"/>
        <v>S7475150011100</v>
      </c>
      <c r="B1375" t="s">
        <v>836</v>
      </c>
      <c r="C1375" t="s">
        <v>837</v>
      </c>
      <c r="D1375" t="s">
        <v>839</v>
      </c>
      <c r="E1375" s="1">
        <v>226381890.66</v>
      </c>
      <c r="F1375" s="1">
        <v>0</v>
      </c>
      <c r="G1375" s="1">
        <v>0</v>
      </c>
      <c r="H1375" s="1"/>
      <c r="J1375" s="1">
        <f t="shared" si="64"/>
        <v>-226381890.66</v>
      </c>
      <c r="K1375" s="1">
        <f>IFERROR(VLOOKUP(A1375,'Ending FY2016'!$A:$E,5,FALSE),"0")+H1375</f>
        <v>1216496872.5700002</v>
      </c>
      <c r="L1375" s="1">
        <f t="shared" si="65"/>
        <v>1216496872.5700002</v>
      </c>
      <c r="M1375" t="s">
        <v>18</v>
      </c>
      <c r="N1375" t="s">
        <v>22</v>
      </c>
      <c r="O1375" t="s">
        <v>135</v>
      </c>
      <c r="P1375" t="s">
        <v>41</v>
      </c>
      <c r="Q1375" t="s">
        <v>22</v>
      </c>
      <c r="R1375" t="s">
        <v>23</v>
      </c>
      <c r="S1375" t="s">
        <v>24</v>
      </c>
      <c r="T1375" s="1"/>
    </row>
    <row r="1376" spans="1:20" x14ac:dyDescent="0.25">
      <c r="A1376" t="str">
        <f t="shared" si="63"/>
        <v>S7475150011200</v>
      </c>
      <c r="B1376" t="s">
        <v>836</v>
      </c>
      <c r="C1376" t="s">
        <v>837</v>
      </c>
      <c r="D1376" t="s">
        <v>840</v>
      </c>
      <c r="E1376" s="1">
        <v>120599291.48999999</v>
      </c>
      <c r="F1376" s="1">
        <v>0</v>
      </c>
      <c r="G1376" s="1">
        <v>0</v>
      </c>
      <c r="H1376" s="1"/>
      <c r="J1376" s="1">
        <f t="shared" si="64"/>
        <v>-120599291.48999999</v>
      </c>
      <c r="K1376" s="1">
        <f>IFERROR(VLOOKUP(A1376,'Ending FY2016'!$A:$E,5,FALSE),"0")+H1376</f>
        <v>153966601.95000002</v>
      </c>
      <c r="L1376" s="1">
        <f t="shared" si="65"/>
        <v>153966601.95000002</v>
      </c>
      <c r="M1376" t="s">
        <v>18</v>
      </c>
      <c r="N1376" t="s">
        <v>22</v>
      </c>
      <c r="O1376" t="s">
        <v>135</v>
      </c>
      <c r="P1376" t="s">
        <v>41</v>
      </c>
      <c r="Q1376" t="s">
        <v>22</v>
      </c>
      <c r="R1376" t="s">
        <v>23</v>
      </c>
      <c r="S1376" t="s">
        <v>24</v>
      </c>
      <c r="T1376" s="1"/>
    </row>
    <row r="1377" spans="1:20" x14ac:dyDescent="0.25">
      <c r="A1377" t="str">
        <f t="shared" si="63"/>
        <v>S7515150011200</v>
      </c>
      <c r="B1377" t="s">
        <v>841</v>
      </c>
      <c r="C1377" t="s">
        <v>837</v>
      </c>
      <c r="D1377" t="s">
        <v>840</v>
      </c>
      <c r="E1377" s="1">
        <v>-20164084.68</v>
      </c>
      <c r="F1377" s="1">
        <v>0</v>
      </c>
      <c r="G1377" s="1">
        <v>0</v>
      </c>
      <c r="H1377" s="1"/>
      <c r="J1377" s="1">
        <f t="shared" si="64"/>
        <v>20164084.68</v>
      </c>
      <c r="K1377" s="1">
        <f>IFERROR(VLOOKUP(A1377,'Ending FY2016'!$A:$E,5,FALSE),"0")+H1377</f>
        <v>20164092.060000002</v>
      </c>
      <c r="L1377" s="1">
        <f t="shared" si="65"/>
        <v>20164084.68</v>
      </c>
      <c r="M1377" t="s">
        <v>18</v>
      </c>
      <c r="N1377" t="s">
        <v>22</v>
      </c>
      <c r="O1377" t="s">
        <v>135</v>
      </c>
      <c r="P1377" t="s">
        <v>41</v>
      </c>
      <c r="Q1377" t="s">
        <v>22</v>
      </c>
      <c r="R1377" t="s">
        <v>23</v>
      </c>
      <c r="S1377" t="s">
        <v>24</v>
      </c>
      <c r="T1377" s="1"/>
    </row>
    <row r="1378" spans="1:20" x14ac:dyDescent="0.25">
      <c r="A1378" t="str">
        <f t="shared" si="63"/>
        <v>S7475150012700</v>
      </c>
      <c r="B1378" t="s">
        <v>836</v>
      </c>
      <c r="C1378" t="s">
        <v>837</v>
      </c>
      <c r="D1378" t="s">
        <v>177</v>
      </c>
      <c r="E1378" s="1">
        <v>-161216855.69999999</v>
      </c>
      <c r="F1378" s="1">
        <v>-34616829.399999999</v>
      </c>
      <c r="G1378" s="1">
        <v>-200000000</v>
      </c>
      <c r="H1378" s="1"/>
      <c r="I1378" s="1">
        <f>-G1378</f>
        <v>200000000</v>
      </c>
      <c r="J1378" s="1">
        <f t="shared" si="64"/>
        <v>-4166314.900000006</v>
      </c>
      <c r="K1378" s="1">
        <f>IFERROR(VLOOKUP(A1378,'Ending FY2016'!$A:$E,5,FALSE),"0")+H1378</f>
        <v>-141471784.55000043</v>
      </c>
      <c r="L1378" s="1">
        <f t="shared" si="65"/>
        <v>58528215.449999571</v>
      </c>
      <c r="M1378" t="s">
        <v>18</v>
      </c>
      <c r="N1378" t="s">
        <v>22</v>
      </c>
      <c r="O1378" t="s">
        <v>135</v>
      </c>
      <c r="P1378" t="s">
        <v>41</v>
      </c>
      <c r="Q1378" t="s">
        <v>22</v>
      </c>
      <c r="R1378" t="s">
        <v>23</v>
      </c>
      <c r="S1378" t="s">
        <v>24</v>
      </c>
      <c r="T1378" s="1"/>
    </row>
    <row r="1379" spans="1:20" x14ac:dyDescent="0.25">
      <c r="A1379" t="str">
        <f t="shared" si="63"/>
        <v>S7475150013000</v>
      </c>
      <c r="B1379" t="s">
        <v>836</v>
      </c>
      <c r="C1379" t="s">
        <v>837</v>
      </c>
      <c r="D1379" t="s">
        <v>196</v>
      </c>
      <c r="E1379" s="1">
        <v>-32611351.890000001</v>
      </c>
      <c r="F1379" s="1">
        <v>0</v>
      </c>
      <c r="G1379" s="1">
        <v>3214501</v>
      </c>
      <c r="H1379" s="1"/>
      <c r="I1379" s="1">
        <f>-G1379</f>
        <v>-3214501</v>
      </c>
      <c r="J1379" s="1">
        <f t="shared" si="64"/>
        <v>35825852.890000001</v>
      </c>
      <c r="K1379" s="1">
        <f>IFERROR(VLOOKUP(A1379,'Ending FY2016'!$A:$E,5,FALSE),"0")+H1379</f>
        <v>35438904.140000015</v>
      </c>
      <c r="L1379" s="1">
        <f t="shared" si="65"/>
        <v>32224403.140000015</v>
      </c>
      <c r="M1379" t="s">
        <v>18</v>
      </c>
      <c r="N1379" t="s">
        <v>23</v>
      </c>
      <c r="O1379" t="s">
        <v>135</v>
      </c>
      <c r="P1379" t="s">
        <v>41</v>
      </c>
      <c r="Q1379" t="s">
        <v>22</v>
      </c>
      <c r="R1379" t="s">
        <v>23</v>
      </c>
      <c r="S1379" t="s">
        <v>24</v>
      </c>
      <c r="T1379" s="1"/>
    </row>
    <row r="1380" spans="1:20" x14ac:dyDescent="0.25">
      <c r="A1380" t="str">
        <f t="shared" si="63"/>
        <v>S7475150013500</v>
      </c>
      <c r="B1380" t="s">
        <v>836</v>
      </c>
      <c r="C1380" t="s">
        <v>837</v>
      </c>
      <c r="D1380" t="s">
        <v>31</v>
      </c>
      <c r="E1380" s="1">
        <v>0</v>
      </c>
      <c r="F1380" s="1">
        <v>0</v>
      </c>
      <c r="G1380" s="1">
        <v>0</v>
      </c>
      <c r="H1380" s="1"/>
      <c r="J1380" s="1">
        <f t="shared" si="64"/>
        <v>0</v>
      </c>
      <c r="K1380" s="1">
        <f>IFERROR(VLOOKUP(A1380,'Ending FY2016'!$A:$E,5,FALSE),"0")+H1380</f>
        <v>-1</v>
      </c>
      <c r="L1380" s="1">
        <f t="shared" si="65"/>
        <v>0</v>
      </c>
      <c r="M1380" t="s">
        <v>18</v>
      </c>
      <c r="N1380" t="s">
        <v>23</v>
      </c>
      <c r="O1380" t="s">
        <v>135</v>
      </c>
      <c r="P1380" t="s">
        <v>41</v>
      </c>
      <c r="Q1380" t="s">
        <v>22</v>
      </c>
      <c r="R1380" t="s">
        <v>23</v>
      </c>
      <c r="S1380" t="s">
        <v>24</v>
      </c>
      <c r="T1380" s="1"/>
    </row>
    <row r="1381" spans="1:20" x14ac:dyDescent="0.25">
      <c r="A1381" t="str">
        <f t="shared" si="63"/>
        <v>S7475150013700</v>
      </c>
      <c r="B1381" t="s">
        <v>836</v>
      </c>
      <c r="C1381" t="s">
        <v>837</v>
      </c>
      <c r="D1381" t="s">
        <v>33</v>
      </c>
      <c r="E1381" s="1">
        <v>85929689.060000002</v>
      </c>
      <c r="F1381" s="1">
        <v>30408.51</v>
      </c>
      <c r="G1381" s="1">
        <v>9347750</v>
      </c>
      <c r="H1381" s="1"/>
      <c r="I1381" s="1">
        <f>-G1381</f>
        <v>-9347750</v>
      </c>
      <c r="J1381" s="1">
        <f t="shared" si="64"/>
        <v>-76612347.570000008</v>
      </c>
      <c r="K1381" s="1">
        <f>IFERROR(VLOOKUP(A1381,'Ending FY2016'!$A:$E,5,FALSE),"0")+H1381</f>
        <v>-79383337.73999998</v>
      </c>
      <c r="L1381" s="1">
        <f t="shared" si="65"/>
        <v>-88731087.73999998</v>
      </c>
      <c r="M1381" t="s">
        <v>18</v>
      </c>
      <c r="N1381" t="s">
        <v>22</v>
      </c>
      <c r="O1381" t="s">
        <v>135</v>
      </c>
      <c r="P1381" t="s">
        <v>41</v>
      </c>
      <c r="Q1381" t="s">
        <v>22</v>
      </c>
      <c r="R1381" t="s">
        <v>23</v>
      </c>
      <c r="S1381" t="s">
        <v>24</v>
      </c>
      <c r="T1381" s="1"/>
    </row>
    <row r="1382" spans="1:20" x14ac:dyDescent="0.25">
      <c r="A1382" t="str">
        <f t="shared" si="63"/>
        <v>S7475150014000</v>
      </c>
      <c r="B1382" t="s">
        <v>836</v>
      </c>
      <c r="C1382" t="s">
        <v>837</v>
      </c>
      <c r="D1382" t="s">
        <v>164</v>
      </c>
      <c r="E1382" s="1">
        <v>19271337.260000002</v>
      </c>
      <c r="F1382" s="1">
        <v>148</v>
      </c>
      <c r="G1382" s="1">
        <v>670131.69999999995</v>
      </c>
      <c r="H1382" s="1"/>
      <c r="I1382" s="1">
        <f>-G1382</f>
        <v>-670131.69999999995</v>
      </c>
      <c r="J1382" s="1">
        <f t="shared" si="64"/>
        <v>-18601353.560000002</v>
      </c>
      <c r="K1382" s="1">
        <f>IFERROR(VLOOKUP(A1382,'Ending FY2016'!$A:$E,5,FALSE),"0")+H1382</f>
        <v>-18295435.080000002</v>
      </c>
      <c r="L1382" s="1">
        <f t="shared" si="65"/>
        <v>-18965566.780000001</v>
      </c>
      <c r="M1382" t="s">
        <v>18</v>
      </c>
      <c r="N1382" t="s">
        <v>23</v>
      </c>
      <c r="O1382" t="s">
        <v>135</v>
      </c>
      <c r="P1382" t="s">
        <v>41</v>
      </c>
      <c r="Q1382" t="s">
        <v>22</v>
      </c>
      <c r="R1382" t="s">
        <v>23</v>
      </c>
      <c r="S1382" t="s">
        <v>24</v>
      </c>
      <c r="T1382" s="1"/>
    </row>
    <row r="1383" spans="1:20" x14ac:dyDescent="0.25">
      <c r="A1383" t="str">
        <f t="shared" si="63"/>
        <v>S7475150015300</v>
      </c>
      <c r="B1383" t="s">
        <v>836</v>
      </c>
      <c r="C1383" t="s">
        <v>837</v>
      </c>
      <c r="D1383" t="s">
        <v>217</v>
      </c>
      <c r="E1383" s="1">
        <v>-205004960.25</v>
      </c>
      <c r="F1383" s="1">
        <v>226372.32</v>
      </c>
      <c r="G1383" s="1">
        <v>140676.4</v>
      </c>
      <c r="H1383" s="1"/>
      <c r="I1383" s="1">
        <f>-G1383</f>
        <v>-140676.4</v>
      </c>
      <c r="J1383" s="1">
        <f t="shared" si="64"/>
        <v>204919264.33000001</v>
      </c>
      <c r="K1383" s="1">
        <f>IFERROR(VLOOKUP(A1383,'Ending FY2016'!$A:$E,5,FALSE),"0")+H1383</f>
        <v>489039567.28999996</v>
      </c>
      <c r="L1383" s="1">
        <f t="shared" si="65"/>
        <v>488898890.88999999</v>
      </c>
      <c r="M1383" t="s">
        <v>18</v>
      </c>
      <c r="N1383" t="s">
        <v>22</v>
      </c>
      <c r="O1383" t="s">
        <v>135</v>
      </c>
      <c r="P1383" t="s">
        <v>41</v>
      </c>
      <c r="Q1383" t="s">
        <v>22</v>
      </c>
      <c r="R1383" t="s">
        <v>23</v>
      </c>
      <c r="S1383" t="s">
        <v>24</v>
      </c>
      <c r="T1383" s="1"/>
    </row>
    <row r="1384" spans="1:20" x14ac:dyDescent="0.25">
      <c r="A1384" t="str">
        <f t="shared" si="63"/>
        <v>S7475150015600</v>
      </c>
      <c r="B1384" t="s">
        <v>836</v>
      </c>
      <c r="C1384" t="s">
        <v>837</v>
      </c>
      <c r="D1384" t="s">
        <v>246</v>
      </c>
      <c r="E1384" s="1">
        <v>591432.76</v>
      </c>
      <c r="F1384" s="1">
        <v>0</v>
      </c>
      <c r="G1384" s="1">
        <v>0</v>
      </c>
      <c r="H1384" s="1"/>
      <c r="J1384" s="1">
        <f t="shared" si="64"/>
        <v>-591432.76</v>
      </c>
      <c r="K1384" s="1">
        <f>IFERROR(VLOOKUP(A1384,'Ending FY2016'!$A:$E,5,FALSE),"0")+H1384</f>
        <v>123329</v>
      </c>
      <c r="L1384" s="1">
        <f t="shared" si="65"/>
        <v>123329</v>
      </c>
      <c r="M1384" t="s">
        <v>24</v>
      </c>
      <c r="N1384" t="s">
        <v>22</v>
      </c>
      <c r="O1384" t="s">
        <v>135</v>
      </c>
      <c r="P1384" t="s">
        <v>41</v>
      </c>
      <c r="Q1384" t="s">
        <v>22</v>
      </c>
      <c r="R1384" t="s">
        <v>23</v>
      </c>
      <c r="S1384" t="s">
        <v>24</v>
      </c>
      <c r="T1384" s="1"/>
    </row>
    <row r="1385" spans="1:20" x14ac:dyDescent="0.25">
      <c r="A1385" t="str">
        <f t="shared" si="63"/>
        <v>S2625150016000</v>
      </c>
      <c r="B1385" t="s">
        <v>842</v>
      </c>
      <c r="C1385" t="s">
        <v>837</v>
      </c>
      <c r="D1385" t="s">
        <v>218</v>
      </c>
      <c r="E1385" s="1">
        <v>0</v>
      </c>
      <c r="F1385" s="1">
        <v>0</v>
      </c>
      <c r="G1385" s="1">
        <v>0</v>
      </c>
      <c r="H1385" s="1"/>
      <c r="J1385" s="1">
        <f t="shared" si="64"/>
        <v>0</v>
      </c>
      <c r="K1385" s="1">
        <f>IFERROR(VLOOKUP(A1385,'Ending FY2016'!$A:$E,5,FALSE),"0")+H1385</f>
        <v>-1</v>
      </c>
      <c r="L1385" s="1">
        <f t="shared" si="65"/>
        <v>0</v>
      </c>
      <c r="M1385" t="s">
        <v>18</v>
      </c>
      <c r="N1385" t="s">
        <v>843</v>
      </c>
      <c r="O1385" t="s">
        <v>135</v>
      </c>
      <c r="P1385" t="s">
        <v>41</v>
      </c>
      <c r="Q1385" t="s">
        <v>22</v>
      </c>
      <c r="R1385" t="s">
        <v>23</v>
      </c>
      <c r="S1385" t="s">
        <v>24</v>
      </c>
      <c r="T1385" s="1"/>
    </row>
    <row r="1386" spans="1:20" x14ac:dyDescent="0.25">
      <c r="A1386" t="str">
        <f t="shared" si="63"/>
        <v>S7475150016300</v>
      </c>
      <c r="B1386" t="s">
        <v>836</v>
      </c>
      <c r="C1386" t="s">
        <v>837</v>
      </c>
      <c r="D1386" t="s">
        <v>188</v>
      </c>
      <c r="E1386" s="1">
        <v>-69227502.239999995</v>
      </c>
      <c r="F1386" s="1">
        <v>6.3</v>
      </c>
      <c r="G1386" s="1">
        <v>0</v>
      </c>
      <c r="H1386" s="1"/>
      <c r="J1386" s="1">
        <f t="shared" si="64"/>
        <v>69227495.939999998</v>
      </c>
      <c r="K1386" s="1">
        <f>IFERROR(VLOOKUP(A1386,'Ending FY2016'!$A:$E,5,FALSE),"0")+H1386</f>
        <v>72928332.920000002</v>
      </c>
      <c r="L1386" s="1">
        <f t="shared" si="65"/>
        <v>72928332.920000002</v>
      </c>
      <c r="M1386" t="s">
        <v>18</v>
      </c>
      <c r="N1386" t="s">
        <v>220</v>
      </c>
      <c r="O1386" t="s">
        <v>135</v>
      </c>
      <c r="P1386" t="s">
        <v>41</v>
      </c>
      <c r="Q1386" t="s">
        <v>22</v>
      </c>
      <c r="R1386" t="s">
        <v>23</v>
      </c>
      <c r="S1386" t="s">
        <v>24</v>
      </c>
      <c r="T1386" s="1"/>
    </row>
    <row r="1387" spans="1:20" x14ac:dyDescent="0.25">
      <c r="A1387" t="str">
        <f t="shared" si="63"/>
        <v>S2625150016500</v>
      </c>
      <c r="B1387" t="s">
        <v>842</v>
      </c>
      <c r="C1387" t="s">
        <v>837</v>
      </c>
      <c r="D1387" t="s">
        <v>158</v>
      </c>
      <c r="E1387" s="1">
        <v>-4405309.96</v>
      </c>
      <c r="F1387" s="1">
        <v>0</v>
      </c>
      <c r="G1387" s="1">
        <v>0</v>
      </c>
      <c r="H1387" s="1"/>
      <c r="J1387" s="1">
        <f t="shared" si="64"/>
        <v>4405309.96</v>
      </c>
      <c r="K1387" s="1">
        <f>IFERROR(VLOOKUP(A1387,'Ending FY2016'!$A:$E,5,FALSE),"0")+H1387</f>
        <v>4363334.9900000058</v>
      </c>
      <c r="L1387" s="1">
        <f t="shared" si="65"/>
        <v>4363334.9900000058</v>
      </c>
      <c r="M1387" t="s">
        <v>18</v>
      </c>
      <c r="N1387" t="s">
        <v>220</v>
      </c>
      <c r="O1387" t="s">
        <v>135</v>
      </c>
      <c r="P1387" t="s">
        <v>41</v>
      </c>
      <c r="Q1387" t="s">
        <v>22</v>
      </c>
      <c r="R1387" t="s">
        <v>23</v>
      </c>
      <c r="S1387" t="s">
        <v>24</v>
      </c>
      <c r="T1387" s="1"/>
    </row>
    <row r="1388" spans="1:20" x14ac:dyDescent="0.25">
      <c r="A1388" t="str">
        <f t="shared" si="63"/>
        <v>S2625150016600</v>
      </c>
      <c r="B1388" t="s">
        <v>842</v>
      </c>
      <c r="C1388" t="s">
        <v>837</v>
      </c>
      <c r="D1388" t="s">
        <v>225</v>
      </c>
      <c r="E1388" s="1">
        <v>-1564452150.75</v>
      </c>
      <c r="F1388" s="1">
        <v>430845</v>
      </c>
      <c r="G1388" s="1">
        <v>0</v>
      </c>
      <c r="H1388" s="1"/>
      <c r="J1388" s="1">
        <f t="shared" si="64"/>
        <v>1564021305.75</v>
      </c>
      <c r="K1388" s="1">
        <f>IFERROR(VLOOKUP(A1388,'Ending FY2016'!$A:$E,5,FALSE),"0")+H1388</f>
        <v>1246930038.6199999</v>
      </c>
      <c r="L1388" s="1">
        <f t="shared" si="65"/>
        <v>1246930038.6199999</v>
      </c>
      <c r="M1388" t="s">
        <v>18</v>
      </c>
      <c r="N1388" t="s">
        <v>22</v>
      </c>
      <c r="O1388" t="s">
        <v>135</v>
      </c>
      <c r="P1388" t="s">
        <v>41</v>
      </c>
      <c r="Q1388" t="s">
        <v>22</v>
      </c>
      <c r="R1388" t="s">
        <v>23</v>
      </c>
      <c r="S1388" t="s">
        <v>24</v>
      </c>
      <c r="T1388" s="1"/>
    </row>
    <row r="1389" spans="1:20" x14ac:dyDescent="0.25">
      <c r="A1389" t="str">
        <f t="shared" si="63"/>
        <v>S7515150016700</v>
      </c>
      <c r="B1389" t="s">
        <v>841</v>
      </c>
      <c r="C1389" t="s">
        <v>837</v>
      </c>
      <c r="D1389" t="s">
        <v>595</v>
      </c>
      <c r="E1389" s="1">
        <v>-6893155.7199999997</v>
      </c>
      <c r="F1389" s="1">
        <v>0</v>
      </c>
      <c r="G1389" s="1">
        <v>0</v>
      </c>
      <c r="H1389" s="1"/>
      <c r="J1389" s="1">
        <f t="shared" si="64"/>
        <v>6893155.7199999997</v>
      </c>
      <c r="K1389" s="1">
        <f>IFERROR(VLOOKUP(A1389,'Ending FY2016'!$A:$E,5,FALSE),"0")+H1389</f>
        <v>6893163.0499999998</v>
      </c>
      <c r="L1389" s="1">
        <f t="shared" si="65"/>
        <v>6893155.7199999997</v>
      </c>
      <c r="M1389" t="s">
        <v>18</v>
      </c>
      <c r="N1389" t="s">
        <v>22</v>
      </c>
      <c r="O1389" t="s">
        <v>135</v>
      </c>
      <c r="P1389" t="s">
        <v>41</v>
      </c>
      <c r="Q1389" t="s">
        <v>22</v>
      </c>
      <c r="R1389" t="s">
        <v>23</v>
      </c>
      <c r="S1389" t="s">
        <v>24</v>
      </c>
      <c r="T1389" s="1"/>
    </row>
    <row r="1390" spans="1:20" x14ac:dyDescent="0.25">
      <c r="A1390" t="str">
        <f t="shared" si="63"/>
        <v>S7475150016800</v>
      </c>
      <c r="B1390" t="s">
        <v>836</v>
      </c>
      <c r="C1390" t="s">
        <v>837</v>
      </c>
      <c r="D1390" t="s">
        <v>596</v>
      </c>
      <c r="E1390" s="1">
        <v>-60625460929.089996</v>
      </c>
      <c r="F1390" s="1">
        <v>3008836.75</v>
      </c>
      <c r="G1390" s="1">
        <v>5237288</v>
      </c>
      <c r="H1390" s="1"/>
      <c r="I1390" s="1">
        <f>-G1390</f>
        <v>-5237288</v>
      </c>
      <c r="J1390" s="1">
        <f t="shared" si="64"/>
        <v>60627689380.339996</v>
      </c>
      <c r="K1390" s="1">
        <f>IFERROR(VLOOKUP(A1390,'Ending FY2016'!$A:$E,5,FALSE),"0")+H1390</f>
        <v>80265554284.040009</v>
      </c>
      <c r="L1390" s="1">
        <f t="shared" si="65"/>
        <v>80260316996.040009</v>
      </c>
      <c r="M1390" t="s">
        <v>18</v>
      </c>
      <c r="N1390" t="s">
        <v>844</v>
      </c>
      <c r="O1390" t="s">
        <v>135</v>
      </c>
      <c r="P1390" t="s">
        <v>41</v>
      </c>
      <c r="Q1390" t="s">
        <v>22</v>
      </c>
      <c r="R1390" t="s">
        <v>23</v>
      </c>
      <c r="S1390" t="s">
        <v>24</v>
      </c>
      <c r="T1390" s="1"/>
    </row>
    <row r="1391" spans="1:20" x14ac:dyDescent="0.25">
      <c r="A1391" t="str">
        <f t="shared" si="63"/>
        <v>S7515150016900</v>
      </c>
      <c r="B1391" t="s">
        <v>841</v>
      </c>
      <c r="C1391" t="s">
        <v>837</v>
      </c>
      <c r="D1391" t="s">
        <v>616</v>
      </c>
      <c r="E1391" s="1">
        <v>-2983904165.48</v>
      </c>
      <c r="F1391" s="1">
        <v>0</v>
      </c>
      <c r="G1391" s="1">
        <v>0</v>
      </c>
      <c r="H1391" s="1"/>
      <c r="J1391" s="1">
        <f t="shared" si="64"/>
        <v>2983904165.48</v>
      </c>
      <c r="K1391" s="1">
        <f>IFERROR(VLOOKUP(A1391,'Ending FY2016'!$A:$E,5,FALSE),"0")+H1391</f>
        <v>6457395730.8500004</v>
      </c>
      <c r="L1391" s="1">
        <f t="shared" si="65"/>
        <v>6457395730.8500004</v>
      </c>
      <c r="M1391" t="s">
        <v>18</v>
      </c>
      <c r="N1391" t="s">
        <v>22</v>
      </c>
      <c r="O1391" t="s">
        <v>135</v>
      </c>
      <c r="P1391" t="s">
        <v>41</v>
      </c>
      <c r="Q1391" t="s">
        <v>22</v>
      </c>
      <c r="R1391" t="s">
        <v>23</v>
      </c>
      <c r="S1391" t="s">
        <v>24</v>
      </c>
      <c r="T1391" s="1"/>
    </row>
    <row r="1392" spans="1:20" x14ac:dyDescent="0.25">
      <c r="A1392" t="str">
        <f t="shared" si="63"/>
        <v>S7475150017000</v>
      </c>
      <c r="B1392" t="s">
        <v>836</v>
      </c>
      <c r="C1392" t="s">
        <v>837</v>
      </c>
      <c r="D1392" t="s">
        <v>228</v>
      </c>
      <c r="E1392" s="1">
        <v>1144062.78</v>
      </c>
      <c r="F1392" s="1">
        <v>11496.06</v>
      </c>
      <c r="G1392" s="1">
        <v>7486.68</v>
      </c>
      <c r="H1392" s="1"/>
      <c r="J1392" s="1">
        <f t="shared" si="64"/>
        <v>-1148072.1600000001</v>
      </c>
      <c r="K1392" s="1">
        <f>IFERROR(VLOOKUP(A1392,'Ending FY2016'!$A:$E,5,FALSE),"0")+H1392</f>
        <v>1084443.3599999996</v>
      </c>
      <c r="L1392" s="1">
        <f t="shared" si="65"/>
        <v>1084443.3599999996</v>
      </c>
      <c r="M1392" t="s">
        <v>18</v>
      </c>
      <c r="N1392" t="s">
        <v>22</v>
      </c>
      <c r="O1392" t="s">
        <v>135</v>
      </c>
      <c r="P1392" t="s">
        <v>41</v>
      </c>
      <c r="Q1392" t="s">
        <v>22</v>
      </c>
      <c r="R1392" t="s">
        <v>23</v>
      </c>
      <c r="S1392" t="s">
        <v>24</v>
      </c>
      <c r="T1392" s="1"/>
    </row>
    <row r="1393" spans="1:20" x14ac:dyDescent="0.25">
      <c r="A1393" t="str">
        <f t="shared" si="63"/>
        <v>S7475150017100</v>
      </c>
      <c r="B1393" t="s">
        <v>836</v>
      </c>
      <c r="C1393" t="s">
        <v>837</v>
      </c>
      <c r="D1393" t="s">
        <v>274</v>
      </c>
      <c r="E1393" s="1">
        <v>-29421.62</v>
      </c>
      <c r="F1393" s="1">
        <v>0</v>
      </c>
      <c r="G1393" s="1">
        <v>0</v>
      </c>
      <c r="H1393" s="1"/>
      <c r="J1393" s="1">
        <f t="shared" si="64"/>
        <v>29421.62</v>
      </c>
      <c r="K1393" s="1">
        <f>IFERROR(VLOOKUP(A1393,'Ending FY2016'!$A:$E,5,FALSE),"0")+H1393</f>
        <v>26312.390000000014</v>
      </c>
      <c r="L1393" s="1">
        <f t="shared" si="65"/>
        <v>26312.390000000014</v>
      </c>
      <c r="M1393" t="s">
        <v>18</v>
      </c>
      <c r="N1393" t="s">
        <v>22</v>
      </c>
      <c r="O1393" t="s">
        <v>135</v>
      </c>
      <c r="P1393" t="s">
        <v>41</v>
      </c>
      <c r="Q1393" t="s">
        <v>22</v>
      </c>
      <c r="R1393" t="s">
        <v>23</v>
      </c>
      <c r="S1393" t="s">
        <v>24</v>
      </c>
      <c r="T1393" s="1"/>
    </row>
    <row r="1394" spans="1:20" x14ac:dyDescent="0.25">
      <c r="A1394" t="str">
        <f t="shared" si="63"/>
        <v>S2625150017200</v>
      </c>
      <c r="B1394" t="s">
        <v>842</v>
      </c>
      <c r="C1394" t="s">
        <v>837</v>
      </c>
      <c r="D1394" t="s">
        <v>201</v>
      </c>
      <c r="E1394" s="1">
        <v>150290.13</v>
      </c>
      <c r="F1394" s="1">
        <v>0</v>
      </c>
      <c r="G1394" s="1">
        <v>0</v>
      </c>
      <c r="H1394" s="1"/>
      <c r="J1394" s="1">
        <f t="shared" si="64"/>
        <v>-150290.13</v>
      </c>
      <c r="K1394" s="1">
        <f>IFERROR(VLOOKUP(A1394,'Ending FY2016'!$A:$E,5,FALSE),"0")+H1394</f>
        <v>-92111.479999999981</v>
      </c>
      <c r="L1394" s="1">
        <f t="shared" si="65"/>
        <v>-92111.479999999981</v>
      </c>
      <c r="M1394" t="s">
        <v>18</v>
      </c>
      <c r="N1394" t="s">
        <v>220</v>
      </c>
      <c r="O1394" t="s">
        <v>135</v>
      </c>
      <c r="P1394" t="s">
        <v>41</v>
      </c>
      <c r="Q1394" t="s">
        <v>22</v>
      </c>
      <c r="R1394" t="s">
        <v>23</v>
      </c>
      <c r="S1394" t="s">
        <v>24</v>
      </c>
      <c r="T1394" s="1"/>
    </row>
    <row r="1395" spans="1:20" x14ac:dyDescent="0.25">
      <c r="A1395" t="str">
        <f t="shared" si="63"/>
        <v>S2625150017300</v>
      </c>
      <c r="B1395" t="s">
        <v>842</v>
      </c>
      <c r="C1395" t="s">
        <v>837</v>
      </c>
      <c r="D1395" t="s">
        <v>276</v>
      </c>
      <c r="E1395" s="1">
        <v>59975.92</v>
      </c>
      <c r="F1395" s="1">
        <v>31707.52</v>
      </c>
      <c r="G1395" s="1">
        <v>0</v>
      </c>
      <c r="H1395" s="1"/>
      <c r="J1395" s="1">
        <f t="shared" si="64"/>
        <v>-91683.44</v>
      </c>
      <c r="K1395" s="1">
        <f>IFERROR(VLOOKUP(A1395,'Ending FY2016'!$A:$E,5,FALSE),"0")+H1395</f>
        <v>4620161.08</v>
      </c>
      <c r="L1395" s="1">
        <f t="shared" si="65"/>
        <v>4620161.08</v>
      </c>
      <c r="M1395" t="s">
        <v>18</v>
      </c>
      <c r="N1395" t="s">
        <v>22</v>
      </c>
      <c r="O1395" t="s">
        <v>135</v>
      </c>
      <c r="P1395" t="s">
        <v>41</v>
      </c>
      <c r="Q1395" t="s">
        <v>22</v>
      </c>
      <c r="R1395" t="s">
        <v>23</v>
      </c>
      <c r="S1395" t="s">
        <v>24</v>
      </c>
      <c r="T1395" s="1"/>
    </row>
    <row r="1396" spans="1:20" x14ac:dyDescent="0.25">
      <c r="A1396" t="str">
        <f t="shared" si="63"/>
        <v>S2625150017400</v>
      </c>
      <c r="B1396" t="s">
        <v>842</v>
      </c>
      <c r="C1396" t="s">
        <v>837</v>
      </c>
      <c r="D1396" t="s">
        <v>203</v>
      </c>
      <c r="E1396" s="1">
        <v>80773.42</v>
      </c>
      <c r="F1396" s="1">
        <v>42874.59</v>
      </c>
      <c r="G1396" s="1">
        <v>0</v>
      </c>
      <c r="H1396" s="1"/>
      <c r="J1396" s="1">
        <f t="shared" si="64"/>
        <v>-123648.01</v>
      </c>
      <c r="K1396" s="1">
        <f>IFERROR(VLOOKUP(A1396,'Ending FY2016'!$A:$E,5,FALSE),"0")+H1396</f>
        <v>7472771.5700000003</v>
      </c>
      <c r="L1396" s="1">
        <f t="shared" si="65"/>
        <v>7472771.5700000003</v>
      </c>
      <c r="M1396" t="s">
        <v>18</v>
      </c>
      <c r="N1396" t="s">
        <v>22</v>
      </c>
      <c r="O1396" t="s">
        <v>135</v>
      </c>
      <c r="P1396" t="s">
        <v>41</v>
      </c>
      <c r="Q1396" t="s">
        <v>22</v>
      </c>
      <c r="R1396" t="s">
        <v>23</v>
      </c>
      <c r="S1396" t="s">
        <v>24</v>
      </c>
      <c r="T1396" s="1"/>
    </row>
    <row r="1397" spans="1:20" x14ac:dyDescent="0.25">
      <c r="A1397" t="str">
        <f t="shared" si="63"/>
        <v>S2625150017500</v>
      </c>
      <c r="B1397" t="s">
        <v>842</v>
      </c>
      <c r="C1397" t="s">
        <v>837</v>
      </c>
      <c r="D1397" t="s">
        <v>817</v>
      </c>
      <c r="E1397" s="1">
        <v>80735.59</v>
      </c>
      <c r="F1397" s="1">
        <v>1775654.6800000002</v>
      </c>
      <c r="G1397" s="1">
        <v>0</v>
      </c>
      <c r="H1397" s="1"/>
      <c r="J1397" s="1">
        <f t="shared" si="64"/>
        <v>-1856390.2700000003</v>
      </c>
      <c r="K1397" s="1">
        <f>IFERROR(VLOOKUP(A1397,'Ending FY2016'!$A:$E,5,FALSE),"0")+H1397</f>
        <v>250081334.03999996</v>
      </c>
      <c r="L1397" s="1">
        <f t="shared" si="65"/>
        <v>250081334.03999996</v>
      </c>
      <c r="M1397" t="s">
        <v>18</v>
      </c>
      <c r="N1397" t="s">
        <v>22</v>
      </c>
      <c r="O1397" t="s">
        <v>135</v>
      </c>
      <c r="P1397" t="s">
        <v>41</v>
      </c>
      <c r="Q1397" t="s">
        <v>22</v>
      </c>
      <c r="R1397" t="s">
        <v>23</v>
      </c>
      <c r="S1397" t="s">
        <v>24</v>
      </c>
      <c r="T1397" s="1"/>
    </row>
    <row r="1398" spans="1:20" x14ac:dyDescent="0.25">
      <c r="A1398" t="str">
        <f t="shared" si="63"/>
        <v>S2625150017600</v>
      </c>
      <c r="B1398" t="s">
        <v>842</v>
      </c>
      <c r="C1398" t="s">
        <v>837</v>
      </c>
      <c r="D1398" t="s">
        <v>277</v>
      </c>
      <c r="E1398" s="1">
        <v>-41034108.960000001</v>
      </c>
      <c r="F1398" s="1">
        <v>0</v>
      </c>
      <c r="G1398" s="1">
        <v>0</v>
      </c>
      <c r="H1398" s="1"/>
      <c r="J1398" s="1">
        <f t="shared" si="64"/>
        <v>41034108.960000001</v>
      </c>
      <c r="K1398" s="1">
        <f>IFERROR(VLOOKUP(A1398,'Ending FY2016'!$A:$E,5,FALSE),"0")+H1398</f>
        <v>59467248.759999998</v>
      </c>
      <c r="L1398" s="1">
        <f t="shared" si="65"/>
        <v>59467248.759999998</v>
      </c>
      <c r="M1398" t="s">
        <v>18</v>
      </c>
      <c r="N1398" t="s">
        <v>223</v>
      </c>
      <c r="O1398" t="s">
        <v>135</v>
      </c>
      <c r="P1398" t="s">
        <v>21</v>
      </c>
      <c r="Q1398" t="s">
        <v>22</v>
      </c>
      <c r="R1398" t="s">
        <v>23</v>
      </c>
      <c r="S1398" t="s">
        <v>24</v>
      </c>
      <c r="T1398" s="1"/>
    </row>
    <row r="1399" spans="1:20" x14ac:dyDescent="0.25">
      <c r="A1399" t="str">
        <f t="shared" si="63"/>
        <v>S7475150017700</v>
      </c>
      <c r="B1399" t="s">
        <v>836</v>
      </c>
      <c r="C1399" t="s">
        <v>837</v>
      </c>
      <c r="D1399" t="s">
        <v>761</v>
      </c>
      <c r="E1399" s="1">
        <v>69452712.569999993</v>
      </c>
      <c r="F1399" s="1">
        <v>3429676.33</v>
      </c>
      <c r="G1399" s="1">
        <v>2781590</v>
      </c>
      <c r="H1399" s="1"/>
      <c r="I1399" s="1">
        <f>-G1399</f>
        <v>-2781590</v>
      </c>
      <c r="J1399" s="1">
        <f t="shared" si="64"/>
        <v>-70100798.899999991</v>
      </c>
      <c r="K1399" s="1">
        <f>IFERROR(VLOOKUP(A1399,'Ending FY2016'!$A:$E,5,FALSE),"0")+H1399</f>
        <v>52337875.920000002</v>
      </c>
      <c r="L1399" s="1">
        <f t="shared" si="65"/>
        <v>49556285.920000002</v>
      </c>
      <c r="M1399" t="s">
        <v>18</v>
      </c>
      <c r="N1399" t="s">
        <v>22</v>
      </c>
      <c r="O1399" t="s">
        <v>135</v>
      </c>
      <c r="P1399" t="s">
        <v>41</v>
      </c>
      <c r="Q1399" t="s">
        <v>22</v>
      </c>
      <c r="R1399" t="s">
        <v>23</v>
      </c>
      <c r="S1399" t="s">
        <v>24</v>
      </c>
      <c r="T1399" s="1"/>
    </row>
    <row r="1400" spans="1:20" x14ac:dyDescent="0.25">
      <c r="A1400" t="str">
        <f t="shared" si="63"/>
        <v>S2625150017800</v>
      </c>
      <c r="B1400" t="s">
        <v>842</v>
      </c>
      <c r="C1400" t="s">
        <v>837</v>
      </c>
      <c r="D1400" t="s">
        <v>279</v>
      </c>
      <c r="E1400" s="1">
        <v>140029.48000000001</v>
      </c>
      <c r="F1400" s="1">
        <v>0</v>
      </c>
      <c r="G1400" s="1">
        <v>0</v>
      </c>
      <c r="H1400" s="1"/>
      <c r="J1400" s="1">
        <f t="shared" si="64"/>
        <v>-140029.48000000001</v>
      </c>
      <c r="K1400" s="1">
        <f>IFERROR(VLOOKUP(A1400,'Ending FY2016'!$A:$E,5,FALSE),"0")+H1400</f>
        <v>-140031.52000000002</v>
      </c>
      <c r="L1400" s="1">
        <f t="shared" si="65"/>
        <v>-140029.48000000001</v>
      </c>
      <c r="M1400" t="s">
        <v>18</v>
      </c>
      <c r="N1400" t="s">
        <v>22</v>
      </c>
      <c r="O1400" t="s">
        <v>135</v>
      </c>
      <c r="P1400" t="s">
        <v>41</v>
      </c>
      <c r="Q1400" t="s">
        <v>22</v>
      </c>
      <c r="R1400" t="s">
        <v>23</v>
      </c>
      <c r="S1400" t="s">
        <v>24</v>
      </c>
      <c r="T1400" s="1"/>
    </row>
    <row r="1401" spans="1:20" x14ac:dyDescent="0.25">
      <c r="A1401" t="str">
        <f t="shared" si="63"/>
        <v>S7475150018000</v>
      </c>
      <c r="B1401" t="s">
        <v>836</v>
      </c>
      <c r="C1401" t="s">
        <v>837</v>
      </c>
      <c r="D1401" t="s">
        <v>248</v>
      </c>
      <c r="E1401" s="1">
        <v>-29407299.66</v>
      </c>
      <c r="F1401" s="1">
        <v>271062.39</v>
      </c>
      <c r="G1401" s="1">
        <v>360795.7</v>
      </c>
      <c r="H1401" s="1"/>
      <c r="I1401" s="1">
        <f>-G1401</f>
        <v>-360795.7</v>
      </c>
      <c r="J1401" s="1">
        <f t="shared" si="64"/>
        <v>29497032.969999999</v>
      </c>
      <c r="K1401" s="1">
        <f>IFERROR(VLOOKUP(A1401,'Ending FY2016'!$A:$E,5,FALSE),"0")+H1401</f>
        <v>35040884.75</v>
      </c>
      <c r="L1401" s="1">
        <f t="shared" si="65"/>
        <v>34680089.049999997</v>
      </c>
      <c r="M1401" t="s">
        <v>18</v>
      </c>
      <c r="N1401" t="s">
        <v>23</v>
      </c>
      <c r="O1401" t="s">
        <v>135</v>
      </c>
      <c r="P1401" t="s">
        <v>41</v>
      </c>
      <c r="Q1401" t="s">
        <v>22</v>
      </c>
      <c r="R1401" t="s">
        <v>23</v>
      </c>
      <c r="S1401" t="s">
        <v>24</v>
      </c>
      <c r="T1401" s="1"/>
    </row>
    <row r="1402" spans="1:20" x14ac:dyDescent="0.25">
      <c r="A1402" t="str">
        <f t="shared" si="63"/>
        <v>S7475150018200</v>
      </c>
      <c r="B1402" t="s">
        <v>836</v>
      </c>
      <c r="C1402" t="s">
        <v>837</v>
      </c>
      <c r="D1402" t="s">
        <v>473</v>
      </c>
      <c r="E1402" s="1">
        <v>23247464.129999999</v>
      </c>
      <c r="F1402" s="1">
        <v>0</v>
      </c>
      <c r="G1402" s="1">
        <v>0</v>
      </c>
      <c r="H1402" s="1"/>
      <c r="J1402" s="1">
        <f t="shared" si="64"/>
        <v>-23247464.129999999</v>
      </c>
      <c r="K1402" s="1">
        <f>IFERROR(VLOOKUP(A1402,'Ending FY2016'!$A:$E,5,FALSE),"0")+H1402</f>
        <v>16507059.259999998</v>
      </c>
      <c r="L1402" s="1">
        <f t="shared" si="65"/>
        <v>16507059.259999998</v>
      </c>
      <c r="M1402" t="s">
        <v>18</v>
      </c>
      <c r="N1402" t="s">
        <v>22</v>
      </c>
      <c r="O1402" t="s">
        <v>135</v>
      </c>
      <c r="P1402" t="s">
        <v>41</v>
      </c>
      <c r="Q1402" t="s">
        <v>22</v>
      </c>
      <c r="R1402" t="s">
        <v>23</v>
      </c>
      <c r="S1402" t="s">
        <v>24</v>
      </c>
      <c r="T1402" s="1"/>
    </row>
    <row r="1403" spans="1:20" x14ac:dyDescent="0.25">
      <c r="A1403" t="str">
        <f t="shared" si="63"/>
        <v>S7475150018700</v>
      </c>
      <c r="B1403" t="s">
        <v>836</v>
      </c>
      <c r="C1403" t="s">
        <v>837</v>
      </c>
      <c r="D1403" t="s">
        <v>287</v>
      </c>
      <c r="E1403" s="1">
        <v>138116739.71000001</v>
      </c>
      <c r="F1403" s="1">
        <v>110109.43</v>
      </c>
      <c r="G1403" s="1">
        <v>54870.05</v>
      </c>
      <c r="H1403" s="1"/>
      <c r="I1403" s="1">
        <f>-G1403</f>
        <v>-54870.05</v>
      </c>
      <c r="J1403" s="1">
        <f t="shared" si="64"/>
        <v>-138171979.09</v>
      </c>
      <c r="K1403" s="1">
        <f>IFERROR(VLOOKUP(A1403,'Ending FY2016'!$A:$E,5,FALSE),"0")+H1403</f>
        <v>160623079.38000003</v>
      </c>
      <c r="L1403" s="1">
        <f t="shared" si="65"/>
        <v>160568209.33000001</v>
      </c>
      <c r="M1403" t="s">
        <v>18</v>
      </c>
      <c r="N1403" t="s">
        <v>22</v>
      </c>
      <c r="O1403" t="s">
        <v>135</v>
      </c>
      <c r="P1403" t="s">
        <v>41</v>
      </c>
      <c r="Q1403" t="s">
        <v>22</v>
      </c>
      <c r="R1403" t="s">
        <v>23</v>
      </c>
      <c r="S1403" t="s">
        <v>24</v>
      </c>
      <c r="T1403" s="1"/>
    </row>
    <row r="1404" spans="1:20" x14ac:dyDescent="0.25">
      <c r="A1404" t="str">
        <f t="shared" si="63"/>
        <v>S2625150018800</v>
      </c>
      <c r="B1404" t="s">
        <v>842</v>
      </c>
      <c r="C1404" t="s">
        <v>837</v>
      </c>
      <c r="D1404" t="s">
        <v>289</v>
      </c>
      <c r="E1404" s="1">
        <v>6422238.0999999996</v>
      </c>
      <c r="F1404" s="1">
        <v>0</v>
      </c>
      <c r="G1404" s="1">
        <v>0</v>
      </c>
      <c r="H1404" s="1"/>
      <c r="J1404" s="1">
        <f t="shared" si="64"/>
        <v>-6422238.0999999996</v>
      </c>
      <c r="K1404" s="1">
        <f>IFERROR(VLOOKUP(A1404,'Ending FY2016'!$A:$E,5,FALSE),"0")+H1404</f>
        <v>-6422016.2300000004</v>
      </c>
      <c r="L1404" s="1">
        <f t="shared" si="65"/>
        <v>-6422016.2300000004</v>
      </c>
      <c r="M1404" t="s">
        <v>18</v>
      </c>
      <c r="N1404" t="s">
        <v>223</v>
      </c>
      <c r="O1404" t="s">
        <v>135</v>
      </c>
      <c r="P1404" t="s">
        <v>21</v>
      </c>
      <c r="Q1404" t="s">
        <v>22</v>
      </c>
      <c r="R1404" t="s">
        <v>23</v>
      </c>
      <c r="S1404" t="s">
        <v>24</v>
      </c>
      <c r="T1404" s="1"/>
    </row>
    <row r="1405" spans="1:20" x14ac:dyDescent="0.25">
      <c r="A1405" t="str">
        <f t="shared" si="63"/>
        <v>S7475150019000</v>
      </c>
      <c r="B1405" t="s">
        <v>836</v>
      </c>
      <c r="C1405" t="s">
        <v>837</v>
      </c>
      <c r="D1405" t="s">
        <v>176</v>
      </c>
      <c r="E1405" s="1">
        <v>-139624082.68000001</v>
      </c>
      <c r="F1405" s="1">
        <v>27847529.650000002</v>
      </c>
      <c r="G1405" s="1">
        <v>1350.99</v>
      </c>
      <c r="H1405" s="1"/>
      <c r="J1405" s="1">
        <f t="shared" si="64"/>
        <v>111777904.02</v>
      </c>
      <c r="K1405" s="1">
        <f>IFERROR(VLOOKUP(A1405,'Ending FY2016'!$A:$E,5,FALSE),"0")+H1405+133059481.11</f>
        <v>133059481.11</v>
      </c>
      <c r="L1405" s="1">
        <f t="shared" si="65"/>
        <v>133059481.11</v>
      </c>
      <c r="M1405" t="s">
        <v>18</v>
      </c>
      <c r="N1405" t="s">
        <v>22</v>
      </c>
      <c r="O1405" t="s">
        <v>135</v>
      </c>
      <c r="P1405" t="s">
        <v>41</v>
      </c>
      <c r="Q1405" t="s">
        <v>22</v>
      </c>
      <c r="R1405" t="s">
        <v>23</v>
      </c>
      <c r="S1405" t="s">
        <v>24</v>
      </c>
      <c r="T1405" s="1"/>
    </row>
    <row r="1406" spans="1:20" x14ac:dyDescent="0.25">
      <c r="A1406" t="str">
        <f t="shared" si="63"/>
        <v>S7475150096500</v>
      </c>
      <c r="B1406" t="s">
        <v>836</v>
      </c>
      <c r="C1406" t="s">
        <v>837</v>
      </c>
      <c r="D1406" t="s">
        <v>112</v>
      </c>
      <c r="E1406" s="1">
        <v>0</v>
      </c>
      <c r="F1406" s="1">
        <v>0</v>
      </c>
      <c r="G1406" s="1">
        <v>0</v>
      </c>
      <c r="H1406" s="1"/>
      <c r="J1406" s="1">
        <f t="shared" si="64"/>
        <v>0</v>
      </c>
      <c r="K1406" s="1">
        <f>IFERROR(VLOOKUP(A1406,'Ending FY2016'!$A:$E,5,FALSE),"0")+H1406</f>
        <v>0</v>
      </c>
      <c r="L1406" s="1">
        <f t="shared" si="65"/>
        <v>0</v>
      </c>
      <c r="M1406" t="s">
        <v>24</v>
      </c>
      <c r="N1406" t="s">
        <v>24</v>
      </c>
      <c r="O1406" t="s">
        <v>109</v>
      </c>
      <c r="P1406" t="s">
        <v>41</v>
      </c>
      <c r="Q1406" t="s">
        <v>22</v>
      </c>
      <c r="R1406" t="s">
        <v>23</v>
      </c>
      <c r="S1406" t="s">
        <v>24</v>
      </c>
      <c r="T1406" s="1"/>
    </row>
    <row r="1407" spans="1:20" x14ac:dyDescent="0.25">
      <c r="A1407" t="str">
        <f t="shared" si="63"/>
        <v>S2625150096700</v>
      </c>
      <c r="B1407" t="s">
        <v>842</v>
      </c>
      <c r="C1407" t="s">
        <v>837</v>
      </c>
      <c r="D1407" t="s">
        <v>113</v>
      </c>
      <c r="E1407" s="1">
        <v>0</v>
      </c>
      <c r="F1407" s="1">
        <v>0</v>
      </c>
      <c r="G1407" s="1">
        <v>0</v>
      </c>
      <c r="H1407" s="1"/>
      <c r="J1407" s="1">
        <f t="shared" si="64"/>
        <v>0</v>
      </c>
      <c r="K1407" s="1">
        <f>IFERROR(VLOOKUP(A1407,'Ending FY2016'!$A:$E,5,FALSE),"0")+H1407</f>
        <v>0</v>
      </c>
      <c r="L1407" s="1">
        <f t="shared" si="65"/>
        <v>0</v>
      </c>
      <c r="M1407" t="s">
        <v>24</v>
      </c>
      <c r="N1407" t="s">
        <v>24</v>
      </c>
      <c r="O1407" t="s">
        <v>109</v>
      </c>
      <c r="P1407" t="s">
        <v>41</v>
      </c>
      <c r="Q1407" t="s">
        <v>22</v>
      </c>
      <c r="R1407" t="s">
        <v>23</v>
      </c>
      <c r="S1407" t="s">
        <v>24</v>
      </c>
      <c r="T1407" s="1"/>
    </row>
    <row r="1408" spans="1:20" x14ac:dyDescent="0.25">
      <c r="A1408" t="str">
        <f t="shared" si="63"/>
        <v>S2625150097100</v>
      </c>
      <c r="B1408" t="s">
        <v>842</v>
      </c>
      <c r="C1408" t="s">
        <v>837</v>
      </c>
      <c r="D1408" t="s">
        <v>120</v>
      </c>
      <c r="E1408" s="1">
        <v>-240071.95</v>
      </c>
      <c r="F1408" s="1">
        <v>0</v>
      </c>
      <c r="G1408" s="1">
        <v>0</v>
      </c>
      <c r="H1408" s="1"/>
      <c r="J1408" s="1">
        <f t="shared" si="64"/>
        <v>240071.95</v>
      </c>
      <c r="K1408" s="1">
        <f>IFERROR(VLOOKUP(A1408,'Ending FY2016'!$A:$E,5,FALSE),"0")+H1408</f>
        <v>240071.95</v>
      </c>
      <c r="L1408" s="1">
        <f t="shared" si="65"/>
        <v>240071.95</v>
      </c>
      <c r="M1408" t="s">
        <v>24</v>
      </c>
      <c r="N1408" t="s">
        <v>24</v>
      </c>
      <c r="O1408" t="s">
        <v>109</v>
      </c>
      <c r="P1408" t="s">
        <v>41</v>
      </c>
      <c r="Q1408" t="s">
        <v>22</v>
      </c>
      <c r="R1408" t="s">
        <v>23</v>
      </c>
      <c r="S1408" t="s">
        <v>24</v>
      </c>
      <c r="T1408" s="1"/>
    </row>
    <row r="1409" spans="1:20" x14ac:dyDescent="0.25">
      <c r="A1409" t="str">
        <f t="shared" si="63"/>
        <v>S2625150099100</v>
      </c>
      <c r="B1409" t="s">
        <v>842</v>
      </c>
      <c r="C1409" t="s">
        <v>837</v>
      </c>
      <c r="D1409" t="s">
        <v>124</v>
      </c>
      <c r="E1409" s="1">
        <v>0</v>
      </c>
      <c r="F1409" s="1">
        <v>470</v>
      </c>
      <c r="G1409" s="1">
        <v>0</v>
      </c>
      <c r="H1409" s="1"/>
      <c r="J1409" s="1">
        <f t="shared" si="64"/>
        <v>-470</v>
      </c>
      <c r="K1409" s="1">
        <f>IFERROR(VLOOKUP(A1409,'Ending FY2016'!$A:$E,5,FALSE),"0")+H1409-450</f>
        <v>-450</v>
      </c>
      <c r="L1409" s="1">
        <f t="shared" si="65"/>
        <v>-450</v>
      </c>
      <c r="M1409" t="s">
        <v>24</v>
      </c>
      <c r="N1409" t="s">
        <v>24</v>
      </c>
      <c r="O1409" t="s">
        <v>109</v>
      </c>
      <c r="P1409" t="s">
        <v>41</v>
      </c>
      <c r="Q1409" t="s">
        <v>22</v>
      </c>
      <c r="R1409" t="s">
        <v>23</v>
      </c>
      <c r="S1409" t="s">
        <v>24</v>
      </c>
      <c r="T1409" s="1"/>
    </row>
    <row r="1410" spans="1:20" x14ac:dyDescent="0.25">
      <c r="A1410" t="str">
        <f t="shared" si="63"/>
        <v>S7475150099300</v>
      </c>
      <c r="B1410" t="s">
        <v>836</v>
      </c>
      <c r="C1410" t="s">
        <v>837</v>
      </c>
      <c r="D1410" t="s">
        <v>125</v>
      </c>
      <c r="E1410" s="1">
        <v>0</v>
      </c>
      <c r="F1410" s="1">
        <v>3422.83</v>
      </c>
      <c r="G1410" s="1">
        <v>313.70999999999998</v>
      </c>
      <c r="H1410" s="1"/>
      <c r="J1410" s="1">
        <f t="shared" si="64"/>
        <v>-3109.12</v>
      </c>
      <c r="K1410" s="1">
        <f>IFERROR(VLOOKUP(A1410,'Ending FY2016'!$A:$E,5,FALSE),"0")+H1410+133399.85</f>
        <v>133399.85</v>
      </c>
      <c r="L1410" s="1">
        <f t="shared" si="65"/>
        <v>133399.85</v>
      </c>
      <c r="M1410" t="s">
        <v>24</v>
      </c>
      <c r="N1410" t="s">
        <v>24</v>
      </c>
      <c r="O1410" t="s">
        <v>107</v>
      </c>
      <c r="P1410" t="s">
        <v>41</v>
      </c>
      <c r="Q1410" t="s">
        <v>22</v>
      </c>
      <c r="R1410" t="s">
        <v>23</v>
      </c>
      <c r="S1410" t="s">
        <v>24</v>
      </c>
      <c r="T1410" s="1"/>
    </row>
    <row r="1411" spans="1:20" x14ac:dyDescent="0.25">
      <c r="A1411" t="str">
        <f t="shared" si="63"/>
        <v>S2625150099300</v>
      </c>
      <c r="B1411" t="s">
        <v>842</v>
      </c>
      <c r="C1411" t="s">
        <v>837</v>
      </c>
      <c r="D1411" t="s">
        <v>125</v>
      </c>
      <c r="E1411" s="1">
        <v>0</v>
      </c>
      <c r="F1411" s="1">
        <v>0</v>
      </c>
      <c r="G1411" s="1">
        <v>0</v>
      </c>
      <c r="H1411" s="1"/>
      <c r="J1411" s="1">
        <f t="shared" si="64"/>
        <v>0</v>
      </c>
      <c r="K1411" s="1">
        <f>IFERROR(VLOOKUP(A1411,'Ending FY2016'!$A:$E,5,FALSE),"0")+H1411</f>
        <v>0</v>
      </c>
      <c r="L1411" s="1">
        <f t="shared" si="65"/>
        <v>0</v>
      </c>
      <c r="M1411" t="s">
        <v>24</v>
      </c>
      <c r="N1411" t="s">
        <v>24</v>
      </c>
      <c r="O1411" t="s">
        <v>107</v>
      </c>
      <c r="P1411" t="s">
        <v>41</v>
      </c>
      <c r="Q1411" t="s">
        <v>22</v>
      </c>
      <c r="R1411" t="s">
        <v>23</v>
      </c>
      <c r="S1411" t="s">
        <v>24</v>
      </c>
      <c r="T1411" s="1"/>
    </row>
    <row r="1412" spans="1:20" x14ac:dyDescent="0.25">
      <c r="A1412" t="str">
        <f t="shared" ref="A1412:A1475" si="66">B1412&amp;C1412&amp;D1412</f>
        <v>S7475150099500</v>
      </c>
      <c r="B1412" t="s">
        <v>836</v>
      </c>
      <c r="C1412" t="s">
        <v>837</v>
      </c>
      <c r="D1412" t="s">
        <v>845</v>
      </c>
      <c r="E1412" s="1">
        <v>76155.95</v>
      </c>
      <c r="F1412" s="1">
        <v>0</v>
      </c>
      <c r="G1412" s="1">
        <v>0</v>
      </c>
      <c r="H1412" s="1"/>
      <c r="J1412" s="1">
        <f t="shared" ref="J1412:J1475" si="67">-E1412-F1412+G1412+H1412</f>
        <v>-76155.95</v>
      </c>
      <c r="K1412" s="1">
        <f>IFERROR(VLOOKUP(A1412,'Ending FY2016'!$A:$E,5,FALSE),"0")+H1412</f>
        <v>0</v>
      </c>
      <c r="L1412" s="1">
        <f t="shared" ref="L1412:L1475" si="68">IF(J1412-K1412&lt;-10,K1412+I1412,IF(J1412-K1412&gt;10,K1412+I1412,J1412+I1412))</f>
        <v>0</v>
      </c>
      <c r="M1412" t="s">
        <v>24</v>
      </c>
      <c r="N1412" t="s">
        <v>24</v>
      </c>
      <c r="O1412" t="s">
        <v>107</v>
      </c>
      <c r="P1412" t="s">
        <v>41</v>
      </c>
      <c r="Q1412" t="s">
        <v>22</v>
      </c>
      <c r="R1412" t="s">
        <v>23</v>
      </c>
      <c r="S1412" t="s">
        <v>24</v>
      </c>
      <c r="T1412" s="1"/>
    </row>
    <row r="1413" spans="1:20" x14ac:dyDescent="0.25">
      <c r="A1413" t="str">
        <f t="shared" si="66"/>
        <v>S2625150099802</v>
      </c>
      <c r="B1413" t="s">
        <v>842</v>
      </c>
      <c r="C1413" t="s">
        <v>837</v>
      </c>
      <c r="D1413" t="s">
        <v>213</v>
      </c>
      <c r="E1413" s="1">
        <v>0</v>
      </c>
      <c r="F1413" s="1">
        <v>0</v>
      </c>
      <c r="G1413" s="1">
        <v>0</v>
      </c>
      <c r="H1413" s="1"/>
      <c r="J1413" s="1">
        <f t="shared" si="67"/>
        <v>0</v>
      </c>
      <c r="K1413" s="1">
        <f>IFERROR(VLOOKUP(A1413,'Ending FY2016'!$A:$E,5,FALSE),"0")+H1413</f>
        <v>0</v>
      </c>
      <c r="L1413" s="1">
        <f t="shared" si="68"/>
        <v>0</v>
      </c>
      <c r="M1413" t="s">
        <v>24</v>
      </c>
      <c r="N1413" t="s">
        <v>24</v>
      </c>
      <c r="O1413" t="s">
        <v>109</v>
      </c>
      <c r="P1413" t="s">
        <v>41</v>
      </c>
      <c r="Q1413" t="s">
        <v>22</v>
      </c>
      <c r="R1413" t="s">
        <v>23</v>
      </c>
      <c r="S1413" t="s">
        <v>24</v>
      </c>
      <c r="T1413" s="1"/>
    </row>
    <row r="1414" spans="1:20" x14ac:dyDescent="0.25">
      <c r="A1414" t="str">
        <f t="shared" si="66"/>
        <v>S1005210012000</v>
      </c>
      <c r="B1414" t="s">
        <v>15</v>
      </c>
      <c r="C1414" t="s">
        <v>586</v>
      </c>
      <c r="D1414" t="s">
        <v>159</v>
      </c>
      <c r="E1414" s="1">
        <v>0</v>
      </c>
      <c r="F1414" s="1">
        <v>0</v>
      </c>
      <c r="G1414" s="1">
        <v>0</v>
      </c>
      <c r="H1414" s="1"/>
      <c r="J1414" s="1">
        <f t="shared" si="67"/>
        <v>0</v>
      </c>
      <c r="K1414" s="1">
        <f>IFERROR(VLOOKUP(A1414,'Ending FY2016'!$A:$E,5,FALSE),"0")+H1414</f>
        <v>0</v>
      </c>
      <c r="L1414" s="1">
        <f t="shared" si="68"/>
        <v>0</v>
      </c>
      <c r="M1414" t="s">
        <v>18</v>
      </c>
      <c r="N1414" t="s">
        <v>28</v>
      </c>
      <c r="O1414" t="s">
        <v>20</v>
      </c>
      <c r="P1414" t="s">
        <v>21</v>
      </c>
      <c r="Q1414" t="s">
        <v>22</v>
      </c>
      <c r="R1414" t="s">
        <v>23</v>
      </c>
      <c r="S1414" t="s">
        <v>24</v>
      </c>
      <c r="T1414" s="1"/>
    </row>
    <row r="1415" spans="1:20" x14ac:dyDescent="0.25">
      <c r="A1415" t="str">
        <f t="shared" si="66"/>
        <v>S1005210012100</v>
      </c>
      <c r="B1415" t="s">
        <v>15</v>
      </c>
      <c r="C1415" t="s">
        <v>586</v>
      </c>
      <c r="D1415" t="s">
        <v>51</v>
      </c>
      <c r="E1415" s="1">
        <v>0</v>
      </c>
      <c r="F1415" s="1">
        <v>0</v>
      </c>
      <c r="G1415" s="1">
        <v>0</v>
      </c>
      <c r="H1415" s="1"/>
      <c r="J1415" s="1">
        <f t="shared" si="67"/>
        <v>0</v>
      </c>
      <c r="K1415" s="1">
        <f>IFERROR(VLOOKUP(A1415,'Ending FY2016'!$A:$E,5,FALSE),"0")+H1415</f>
        <v>0</v>
      </c>
      <c r="L1415" s="1">
        <f t="shared" si="68"/>
        <v>0</v>
      </c>
      <c r="M1415" t="s">
        <v>18</v>
      </c>
      <c r="N1415" t="s">
        <v>48</v>
      </c>
      <c r="O1415" t="s">
        <v>20</v>
      </c>
      <c r="P1415" t="s">
        <v>21</v>
      </c>
      <c r="Q1415" t="s">
        <v>22</v>
      </c>
      <c r="R1415" t="s">
        <v>23</v>
      </c>
      <c r="S1415" t="s">
        <v>24</v>
      </c>
      <c r="T1415" s="1"/>
    </row>
    <row r="1416" spans="1:20" x14ac:dyDescent="0.25">
      <c r="A1416" t="str">
        <f t="shared" si="66"/>
        <v>S1005210012200</v>
      </c>
      <c r="B1416" t="s">
        <v>15</v>
      </c>
      <c r="C1416" t="s">
        <v>586</v>
      </c>
      <c r="D1416" t="s">
        <v>53</v>
      </c>
      <c r="E1416" s="1">
        <v>0</v>
      </c>
      <c r="F1416" s="1">
        <v>0</v>
      </c>
      <c r="G1416" s="1">
        <v>0</v>
      </c>
      <c r="H1416" s="1"/>
      <c r="J1416" s="1">
        <f t="shared" si="67"/>
        <v>0</v>
      </c>
      <c r="K1416" s="1">
        <f>IFERROR(VLOOKUP(A1416,'Ending FY2016'!$A:$E,5,FALSE),"0")+H1416</f>
        <v>0</v>
      </c>
      <c r="L1416" s="1">
        <f t="shared" si="68"/>
        <v>0</v>
      </c>
      <c r="M1416" t="s">
        <v>18</v>
      </c>
      <c r="N1416" t="s">
        <v>58</v>
      </c>
      <c r="O1416" t="s">
        <v>20</v>
      </c>
      <c r="P1416" t="s">
        <v>21</v>
      </c>
      <c r="Q1416" t="s">
        <v>22</v>
      </c>
      <c r="R1416" t="s">
        <v>23</v>
      </c>
      <c r="S1416" t="s">
        <v>24</v>
      </c>
      <c r="T1416" s="1"/>
    </row>
    <row r="1417" spans="1:20" x14ac:dyDescent="0.25">
      <c r="A1417" t="str">
        <f t="shared" si="66"/>
        <v>S1005210012300</v>
      </c>
      <c r="B1417" t="s">
        <v>15</v>
      </c>
      <c r="C1417" t="s">
        <v>586</v>
      </c>
      <c r="D1417" t="s">
        <v>129</v>
      </c>
      <c r="E1417" s="1">
        <v>0</v>
      </c>
      <c r="F1417" s="1">
        <v>0</v>
      </c>
      <c r="G1417" s="1">
        <v>0</v>
      </c>
      <c r="H1417" s="1"/>
      <c r="J1417" s="1">
        <f t="shared" si="67"/>
        <v>0</v>
      </c>
      <c r="K1417" s="1">
        <f>IFERROR(VLOOKUP(A1417,'Ending FY2016'!$A:$E,5,FALSE),"0")+H1417</f>
        <v>0</v>
      </c>
      <c r="L1417" s="1">
        <f t="shared" si="68"/>
        <v>0</v>
      </c>
      <c r="M1417" t="s">
        <v>18</v>
      </c>
      <c r="N1417" t="s">
        <v>60</v>
      </c>
      <c r="O1417" t="s">
        <v>20</v>
      </c>
      <c r="P1417" t="s">
        <v>21</v>
      </c>
      <c r="Q1417" t="s">
        <v>22</v>
      </c>
      <c r="R1417" t="s">
        <v>23</v>
      </c>
      <c r="S1417" t="s">
        <v>24</v>
      </c>
      <c r="T1417" s="1"/>
    </row>
    <row r="1418" spans="1:20" x14ac:dyDescent="0.25">
      <c r="A1418" t="str">
        <f t="shared" si="66"/>
        <v>S1005210097100</v>
      </c>
      <c r="B1418" t="s">
        <v>15</v>
      </c>
      <c r="C1418" t="s">
        <v>586</v>
      </c>
      <c r="D1418" t="s">
        <v>120</v>
      </c>
      <c r="E1418" s="1">
        <v>0</v>
      </c>
      <c r="F1418" s="1">
        <v>0</v>
      </c>
      <c r="G1418" s="1">
        <v>0</v>
      </c>
      <c r="H1418" s="1"/>
      <c r="J1418" s="1">
        <f t="shared" si="67"/>
        <v>0</v>
      </c>
      <c r="K1418" s="1">
        <f>IFERROR(VLOOKUP(A1418,'Ending FY2016'!$A:$E,5,FALSE),"0")+H1418</f>
        <v>0</v>
      </c>
      <c r="L1418" s="1">
        <f t="shared" si="68"/>
        <v>0</v>
      </c>
      <c r="M1418" t="s">
        <v>24</v>
      </c>
      <c r="N1418" t="s">
        <v>24</v>
      </c>
      <c r="O1418" t="s">
        <v>109</v>
      </c>
      <c r="P1418" t="s">
        <v>41</v>
      </c>
      <c r="Q1418" t="s">
        <v>22</v>
      </c>
      <c r="R1418" t="s">
        <v>23</v>
      </c>
      <c r="S1418" t="s">
        <v>24</v>
      </c>
      <c r="T1418" s="1"/>
    </row>
    <row r="1419" spans="1:20" x14ac:dyDescent="0.25">
      <c r="A1419" t="str">
        <f t="shared" si="66"/>
        <v>S1005210099300</v>
      </c>
      <c r="B1419" t="s">
        <v>15</v>
      </c>
      <c r="C1419" t="s">
        <v>586</v>
      </c>
      <c r="D1419" t="s">
        <v>125</v>
      </c>
      <c r="E1419" s="1">
        <v>0</v>
      </c>
      <c r="F1419" s="1">
        <v>0</v>
      </c>
      <c r="G1419" s="1">
        <v>0</v>
      </c>
      <c r="H1419" s="1"/>
      <c r="J1419" s="1">
        <f t="shared" si="67"/>
        <v>0</v>
      </c>
      <c r="K1419" s="1">
        <f>IFERROR(VLOOKUP(A1419,'Ending FY2016'!$A:$E,5,FALSE),"0")+H1419</f>
        <v>0</v>
      </c>
      <c r="L1419" s="1">
        <f t="shared" si="68"/>
        <v>0</v>
      </c>
      <c r="M1419" t="s">
        <v>24</v>
      </c>
      <c r="N1419" t="s">
        <v>24</v>
      </c>
      <c r="O1419" t="s">
        <v>107</v>
      </c>
      <c r="P1419" t="s">
        <v>41</v>
      </c>
      <c r="Q1419" t="s">
        <v>22</v>
      </c>
      <c r="R1419" t="s">
        <v>23</v>
      </c>
      <c r="S1419" t="s">
        <v>24</v>
      </c>
      <c r="T1419" s="1"/>
    </row>
    <row r="1420" spans="1:20" x14ac:dyDescent="0.25">
      <c r="A1420" t="str">
        <f t="shared" si="66"/>
        <v>S1005250096500</v>
      </c>
      <c r="B1420" t="s">
        <v>15</v>
      </c>
      <c r="C1420" t="s">
        <v>545</v>
      </c>
      <c r="D1420" t="s">
        <v>112</v>
      </c>
      <c r="E1420" s="1">
        <v>0</v>
      </c>
      <c r="F1420" s="1">
        <v>0</v>
      </c>
      <c r="G1420" s="1">
        <v>0</v>
      </c>
      <c r="H1420" s="1"/>
      <c r="J1420" s="1">
        <f t="shared" si="67"/>
        <v>0</v>
      </c>
      <c r="K1420" s="1">
        <f>IFERROR(VLOOKUP(A1420,'Ending FY2016'!$A:$E,5,FALSE),"0")+H1420</f>
        <v>0</v>
      </c>
      <c r="L1420" s="1">
        <f t="shared" si="68"/>
        <v>0</v>
      </c>
      <c r="M1420" t="s">
        <v>24</v>
      </c>
      <c r="N1420" t="s">
        <v>24</v>
      </c>
      <c r="O1420" t="s">
        <v>109</v>
      </c>
      <c r="P1420" t="s">
        <v>41</v>
      </c>
      <c r="Q1420" t="s">
        <v>22</v>
      </c>
      <c r="R1420" t="s">
        <v>23</v>
      </c>
      <c r="S1420" t="s">
        <v>24</v>
      </c>
      <c r="T1420" s="1"/>
    </row>
    <row r="1421" spans="1:20" x14ac:dyDescent="0.25">
      <c r="A1421" t="str">
        <f t="shared" si="66"/>
        <v>S1005250096700</v>
      </c>
      <c r="B1421" t="s">
        <v>15</v>
      </c>
      <c r="C1421" t="s">
        <v>545</v>
      </c>
      <c r="D1421" t="s">
        <v>113</v>
      </c>
      <c r="E1421" s="1">
        <v>0</v>
      </c>
      <c r="F1421" s="1">
        <v>0</v>
      </c>
      <c r="G1421" s="1">
        <v>0</v>
      </c>
      <c r="H1421" s="1"/>
      <c r="J1421" s="1">
        <f t="shared" si="67"/>
        <v>0</v>
      </c>
      <c r="K1421" s="1">
        <f>IFERROR(VLOOKUP(A1421,'Ending FY2016'!$A:$E,5,FALSE),"0")+H1421</f>
        <v>0</v>
      </c>
      <c r="L1421" s="1">
        <f t="shared" si="68"/>
        <v>0</v>
      </c>
      <c r="M1421" t="s">
        <v>24</v>
      </c>
      <c r="N1421" t="s">
        <v>24</v>
      </c>
      <c r="O1421" t="s">
        <v>109</v>
      </c>
      <c r="P1421" t="s">
        <v>41</v>
      </c>
      <c r="Q1421" t="s">
        <v>22</v>
      </c>
      <c r="R1421" t="s">
        <v>23</v>
      </c>
      <c r="S1421" t="s">
        <v>24</v>
      </c>
      <c r="T1421" s="1"/>
    </row>
    <row r="1422" spans="1:20" x14ac:dyDescent="0.25">
      <c r="A1422" t="str">
        <f t="shared" si="66"/>
        <v>S1005250097100</v>
      </c>
      <c r="B1422" t="s">
        <v>15</v>
      </c>
      <c r="C1422" t="s">
        <v>545</v>
      </c>
      <c r="D1422" t="s">
        <v>120</v>
      </c>
      <c r="E1422" s="1">
        <v>0</v>
      </c>
      <c r="F1422" s="1">
        <v>0</v>
      </c>
      <c r="G1422" s="1">
        <v>0</v>
      </c>
      <c r="H1422" s="1"/>
      <c r="J1422" s="1">
        <f t="shared" si="67"/>
        <v>0</v>
      </c>
      <c r="K1422" s="1">
        <f>IFERROR(VLOOKUP(A1422,'Ending FY2016'!$A:$E,5,FALSE),"0")+H1422</f>
        <v>0</v>
      </c>
      <c r="L1422" s="1">
        <f t="shared" si="68"/>
        <v>0</v>
      </c>
      <c r="M1422" t="s">
        <v>24</v>
      </c>
      <c r="N1422" t="s">
        <v>24</v>
      </c>
      <c r="O1422" t="s">
        <v>109</v>
      </c>
      <c r="P1422" t="s">
        <v>41</v>
      </c>
      <c r="Q1422" t="s">
        <v>22</v>
      </c>
      <c r="R1422" t="s">
        <v>23</v>
      </c>
      <c r="S1422" t="s">
        <v>24</v>
      </c>
      <c r="T1422" s="1"/>
    </row>
    <row r="1423" spans="1:20" x14ac:dyDescent="0.25">
      <c r="A1423" t="str">
        <f t="shared" si="66"/>
        <v>S1005250099300</v>
      </c>
      <c r="B1423" t="s">
        <v>15</v>
      </c>
      <c r="C1423" t="s">
        <v>545</v>
      </c>
      <c r="D1423" t="s">
        <v>125</v>
      </c>
      <c r="E1423" s="1">
        <v>35</v>
      </c>
      <c r="F1423" s="1">
        <v>29458.600000000002</v>
      </c>
      <c r="G1423" s="1">
        <v>0</v>
      </c>
      <c r="H1423" s="1"/>
      <c r="J1423" s="1">
        <f t="shared" si="67"/>
        <v>-29493.600000000002</v>
      </c>
      <c r="K1423" s="1">
        <f>IFERROR(VLOOKUP(A1423,'Ending FY2016'!$A:$E,5,FALSE),"0")+H1423</f>
        <v>0</v>
      </c>
      <c r="L1423" s="1">
        <f t="shared" si="68"/>
        <v>0</v>
      </c>
      <c r="M1423" t="s">
        <v>24</v>
      </c>
      <c r="N1423" t="s">
        <v>24</v>
      </c>
      <c r="O1423" t="s">
        <v>107</v>
      </c>
      <c r="P1423" t="s">
        <v>41</v>
      </c>
      <c r="Q1423" t="s">
        <v>22</v>
      </c>
      <c r="R1423" t="s">
        <v>23</v>
      </c>
      <c r="S1423" t="s">
        <v>24</v>
      </c>
      <c r="T1423" s="1"/>
    </row>
    <row r="1424" spans="1:20" x14ac:dyDescent="0.25">
      <c r="A1424" t="str">
        <f t="shared" si="66"/>
        <v>S1005250099700</v>
      </c>
      <c r="B1424" t="s">
        <v>15</v>
      </c>
      <c r="C1424" t="s">
        <v>545</v>
      </c>
      <c r="D1424" t="s">
        <v>236</v>
      </c>
      <c r="E1424" s="1">
        <v>0</v>
      </c>
      <c r="F1424" s="1">
        <v>0</v>
      </c>
      <c r="G1424" s="1">
        <v>0</v>
      </c>
      <c r="H1424" s="1"/>
      <c r="J1424" s="1">
        <f t="shared" si="67"/>
        <v>0</v>
      </c>
      <c r="K1424" s="1">
        <f>IFERROR(VLOOKUP(A1424,'Ending FY2016'!$A:$E,5,FALSE),"0")+H1424</f>
        <v>0</v>
      </c>
      <c r="L1424" s="1">
        <f t="shared" si="68"/>
        <v>0</v>
      </c>
      <c r="M1424" t="s">
        <v>24</v>
      </c>
      <c r="N1424" t="s">
        <v>24</v>
      </c>
      <c r="O1424" t="s">
        <v>109</v>
      </c>
      <c r="P1424" t="s">
        <v>41</v>
      </c>
      <c r="Q1424" t="s">
        <v>22</v>
      </c>
      <c r="R1424" t="s">
        <v>23</v>
      </c>
      <c r="S1424" t="s">
        <v>24</v>
      </c>
      <c r="T1424" s="1"/>
    </row>
    <row r="1425" spans="1:20" x14ac:dyDescent="0.25">
      <c r="A1425" t="str">
        <f t="shared" si="66"/>
        <v>S1005250099801</v>
      </c>
      <c r="B1425" t="s">
        <v>15</v>
      </c>
      <c r="C1425" t="s">
        <v>545</v>
      </c>
      <c r="D1425" t="s">
        <v>126</v>
      </c>
      <c r="E1425" s="1">
        <v>0</v>
      </c>
      <c r="F1425" s="1">
        <v>0</v>
      </c>
      <c r="G1425" s="1">
        <v>0</v>
      </c>
      <c r="H1425" s="1"/>
      <c r="J1425" s="1">
        <f t="shared" si="67"/>
        <v>0</v>
      </c>
      <c r="K1425" s="1">
        <f>IFERROR(VLOOKUP(A1425,'Ending FY2016'!$A:$E,5,FALSE),"0")+H1425</f>
        <v>0</v>
      </c>
      <c r="L1425" s="1">
        <f t="shared" si="68"/>
        <v>0</v>
      </c>
      <c r="M1425" t="s">
        <v>24</v>
      </c>
      <c r="N1425" t="s">
        <v>24</v>
      </c>
      <c r="O1425" t="s">
        <v>109</v>
      </c>
      <c r="P1425" t="s">
        <v>41</v>
      </c>
      <c r="Q1425" t="s">
        <v>22</v>
      </c>
      <c r="R1425" t="s">
        <v>23</v>
      </c>
      <c r="S1425" t="s">
        <v>24</v>
      </c>
      <c r="T1425" s="1"/>
    </row>
    <row r="1426" spans="1:20" x14ac:dyDescent="0.25">
      <c r="A1426" t="str">
        <f t="shared" si="66"/>
        <v>S1005360013100</v>
      </c>
      <c r="B1426" t="s">
        <v>15</v>
      </c>
      <c r="C1426" t="s">
        <v>554</v>
      </c>
      <c r="D1426" t="s">
        <v>27</v>
      </c>
      <c r="E1426" s="1">
        <v>-7080265.29</v>
      </c>
      <c r="F1426" s="1">
        <v>0</v>
      </c>
      <c r="G1426" s="1">
        <v>0</v>
      </c>
      <c r="H1426" s="1"/>
      <c r="J1426" s="1">
        <f t="shared" si="67"/>
        <v>7080265.29</v>
      </c>
      <c r="K1426" s="1">
        <f>IFERROR(VLOOKUP(A1426,'Ending FY2016'!$A:$E,5,FALSE),"0")+H1426</f>
        <v>6948433.340000011</v>
      </c>
      <c r="L1426" s="1">
        <f t="shared" si="68"/>
        <v>6948433.340000011</v>
      </c>
      <c r="M1426" t="s">
        <v>18</v>
      </c>
      <c r="N1426" t="s">
        <v>85</v>
      </c>
      <c r="O1426" t="s">
        <v>20</v>
      </c>
      <c r="P1426" t="s">
        <v>41</v>
      </c>
      <c r="Q1426" t="s">
        <v>22</v>
      </c>
      <c r="R1426" t="s">
        <v>23</v>
      </c>
      <c r="S1426" t="s">
        <v>24</v>
      </c>
      <c r="T1426" s="1"/>
    </row>
    <row r="1427" spans="1:20" x14ac:dyDescent="0.25">
      <c r="A1427" t="str">
        <f t="shared" si="66"/>
        <v>S1005360013200</v>
      </c>
      <c r="B1427" t="s">
        <v>15</v>
      </c>
      <c r="C1427" t="s">
        <v>554</v>
      </c>
      <c r="D1427" t="s">
        <v>57</v>
      </c>
      <c r="E1427" s="1">
        <v>0.51</v>
      </c>
      <c r="F1427" s="1">
        <v>0</v>
      </c>
      <c r="G1427" s="1">
        <v>0</v>
      </c>
      <c r="H1427" s="1"/>
      <c r="J1427" s="1">
        <f t="shared" si="67"/>
        <v>-0.51</v>
      </c>
      <c r="K1427" s="1">
        <f>IFERROR(VLOOKUP(A1427,'Ending FY2016'!$A:$E,5,FALSE),"0")+H1427</f>
        <v>1</v>
      </c>
      <c r="L1427" s="1">
        <f t="shared" si="68"/>
        <v>-0.51</v>
      </c>
      <c r="M1427" t="s">
        <v>18</v>
      </c>
      <c r="N1427" t="s">
        <v>85</v>
      </c>
      <c r="O1427" t="s">
        <v>20</v>
      </c>
      <c r="P1427" t="s">
        <v>41</v>
      </c>
      <c r="Q1427" t="s">
        <v>22</v>
      </c>
      <c r="R1427" t="s">
        <v>23</v>
      </c>
      <c r="S1427" t="s">
        <v>24</v>
      </c>
      <c r="T1427" s="1"/>
    </row>
    <row r="1428" spans="1:20" x14ac:dyDescent="0.25">
      <c r="A1428" t="str">
        <f t="shared" si="66"/>
        <v>S9405360017000</v>
      </c>
      <c r="B1428" t="s">
        <v>846</v>
      </c>
      <c r="C1428" t="s">
        <v>554</v>
      </c>
      <c r="D1428" t="s">
        <v>228</v>
      </c>
      <c r="E1428" s="1">
        <v>-949231.79</v>
      </c>
      <c r="F1428" s="1">
        <v>132013.07</v>
      </c>
      <c r="G1428" s="1">
        <v>0</v>
      </c>
      <c r="H1428" s="1"/>
      <c r="I1428" s="1">
        <f>-E1428-K1428</f>
        <v>-512048.23</v>
      </c>
      <c r="J1428" s="1">
        <f t="shared" si="67"/>
        <v>817218.72</v>
      </c>
      <c r="K1428" s="1">
        <f>IFERROR(VLOOKUP(A1428,'Ending FY2016'!$A:$E,5,FALSE),"0")+H1428+1461280.02</f>
        <v>1461280.02</v>
      </c>
      <c r="L1428" s="1">
        <f t="shared" si="68"/>
        <v>949231.79</v>
      </c>
      <c r="M1428" t="s">
        <v>24</v>
      </c>
      <c r="N1428" t="s">
        <v>24</v>
      </c>
      <c r="O1428" t="s">
        <v>135</v>
      </c>
      <c r="P1428" t="s">
        <v>41</v>
      </c>
      <c r="Q1428" t="s">
        <v>22</v>
      </c>
      <c r="R1428" t="s">
        <v>23</v>
      </c>
      <c r="S1428" t="s">
        <v>24</v>
      </c>
      <c r="T1428" s="1"/>
    </row>
    <row r="1429" spans="1:20" x14ac:dyDescent="0.25">
      <c r="A1429" t="str">
        <f t="shared" si="66"/>
        <v>S7475360017100</v>
      </c>
      <c r="B1429" t="s">
        <v>836</v>
      </c>
      <c r="C1429" t="s">
        <v>554</v>
      </c>
      <c r="D1429" t="s">
        <v>274</v>
      </c>
      <c r="E1429" s="1">
        <v>-23476696926.209999</v>
      </c>
      <c r="F1429" s="1">
        <v>3791219689.6900001</v>
      </c>
      <c r="G1429" s="1">
        <v>0</v>
      </c>
      <c r="H1429" s="1"/>
      <c r="I1429" s="1">
        <f>-E1429-K1429</f>
        <v>3626418.7599983215</v>
      </c>
      <c r="J1429" s="1">
        <f t="shared" si="67"/>
        <v>19685477236.52</v>
      </c>
      <c r="K1429" s="1">
        <f>IFERROR(VLOOKUP(A1429,'Ending FY2016'!$A:$E,5,FALSE),"0")+H1429+23473070507.45</f>
        <v>23473070507.450001</v>
      </c>
      <c r="L1429" s="1">
        <f t="shared" si="68"/>
        <v>23476696926.209999</v>
      </c>
      <c r="M1429" t="s">
        <v>24</v>
      </c>
      <c r="N1429" t="s">
        <v>24</v>
      </c>
      <c r="O1429" t="s">
        <v>135</v>
      </c>
      <c r="P1429" t="s">
        <v>41</v>
      </c>
      <c r="Q1429" t="s">
        <v>22</v>
      </c>
      <c r="R1429" t="s">
        <v>23</v>
      </c>
      <c r="S1429" t="s">
        <v>24</v>
      </c>
      <c r="T1429" s="1"/>
    </row>
    <row r="1430" spans="1:20" x14ac:dyDescent="0.25">
      <c r="A1430" t="str">
        <f t="shared" si="66"/>
        <v>S7515360017200</v>
      </c>
      <c r="B1430" t="s">
        <v>841</v>
      </c>
      <c r="C1430" t="s">
        <v>554</v>
      </c>
      <c r="D1430" t="s">
        <v>201</v>
      </c>
      <c r="E1430" s="1">
        <v>-3537552804.5799999</v>
      </c>
      <c r="F1430" s="1">
        <v>160374899.26000002</v>
      </c>
      <c r="G1430" s="1">
        <v>0</v>
      </c>
      <c r="H1430" s="1"/>
      <c r="I1430" s="1">
        <f>-E1430-K1430</f>
        <v>-149448525.47000027</v>
      </c>
      <c r="J1430" s="1">
        <f t="shared" si="67"/>
        <v>3377177905.3199997</v>
      </c>
      <c r="K1430" s="1">
        <f>IFERROR(VLOOKUP(A1430,'Ending FY2016'!$A:$E,5,FALSE),"0")+H1430+3687001330.05</f>
        <v>3687001330.0500002</v>
      </c>
      <c r="L1430" s="1">
        <f t="shared" si="68"/>
        <v>3537552804.5799999</v>
      </c>
      <c r="M1430" t="s">
        <v>24</v>
      </c>
      <c r="N1430" t="s">
        <v>24</v>
      </c>
      <c r="O1430" t="s">
        <v>135</v>
      </c>
      <c r="P1430" t="s">
        <v>41</v>
      </c>
      <c r="Q1430" t="s">
        <v>22</v>
      </c>
      <c r="R1430" t="s">
        <v>23</v>
      </c>
      <c r="S1430" t="s">
        <v>24</v>
      </c>
      <c r="T1430" s="1"/>
    </row>
    <row r="1431" spans="1:20" x14ac:dyDescent="0.25">
      <c r="A1431" t="str">
        <f t="shared" si="66"/>
        <v>S1005360096500</v>
      </c>
      <c r="B1431" t="s">
        <v>15</v>
      </c>
      <c r="C1431" t="s">
        <v>554</v>
      </c>
      <c r="D1431" t="s">
        <v>112</v>
      </c>
      <c r="E1431" s="1">
        <v>0</v>
      </c>
      <c r="F1431" s="1">
        <v>0</v>
      </c>
      <c r="G1431" s="1">
        <v>0</v>
      </c>
      <c r="H1431" s="1"/>
      <c r="J1431" s="1">
        <f t="shared" si="67"/>
        <v>0</v>
      </c>
      <c r="K1431" s="1">
        <f>IFERROR(VLOOKUP(A1431,'Ending FY2016'!$A:$E,5,FALSE),"0")+H1431</f>
        <v>0</v>
      </c>
      <c r="L1431" s="1">
        <f t="shared" si="68"/>
        <v>0</v>
      </c>
      <c r="M1431" t="s">
        <v>24</v>
      </c>
      <c r="N1431" t="s">
        <v>24</v>
      </c>
      <c r="O1431" t="s">
        <v>109</v>
      </c>
      <c r="P1431" t="s">
        <v>41</v>
      </c>
      <c r="Q1431" t="s">
        <v>22</v>
      </c>
      <c r="R1431" t="s">
        <v>23</v>
      </c>
      <c r="S1431" t="s">
        <v>24</v>
      </c>
      <c r="T1431" s="1"/>
    </row>
    <row r="1432" spans="1:20" x14ac:dyDescent="0.25">
      <c r="A1432" t="str">
        <f t="shared" si="66"/>
        <v>S1005360096700</v>
      </c>
      <c r="B1432" t="s">
        <v>15</v>
      </c>
      <c r="C1432" t="s">
        <v>554</v>
      </c>
      <c r="D1432" t="s">
        <v>113</v>
      </c>
      <c r="E1432" s="1">
        <v>0</v>
      </c>
      <c r="F1432" s="1">
        <v>0</v>
      </c>
      <c r="G1432" s="1">
        <v>0</v>
      </c>
      <c r="H1432" s="1"/>
      <c r="J1432" s="1">
        <f t="shared" si="67"/>
        <v>0</v>
      </c>
      <c r="K1432" s="1">
        <f>IFERROR(VLOOKUP(A1432,'Ending FY2016'!$A:$E,5,FALSE),"0")+H1432</f>
        <v>0</v>
      </c>
      <c r="L1432" s="1">
        <f t="shared" si="68"/>
        <v>0</v>
      </c>
      <c r="M1432" t="s">
        <v>24</v>
      </c>
      <c r="N1432" t="s">
        <v>24</v>
      </c>
      <c r="O1432" t="s">
        <v>109</v>
      </c>
      <c r="P1432" t="s">
        <v>41</v>
      </c>
      <c r="Q1432" t="s">
        <v>22</v>
      </c>
      <c r="R1432" t="s">
        <v>23</v>
      </c>
      <c r="S1432" t="s">
        <v>24</v>
      </c>
      <c r="T1432" s="1"/>
    </row>
    <row r="1433" spans="1:20" x14ac:dyDescent="0.25">
      <c r="A1433" t="str">
        <f t="shared" si="66"/>
        <v>S1005360097100</v>
      </c>
      <c r="B1433" t="s">
        <v>15</v>
      </c>
      <c r="C1433" t="s">
        <v>554</v>
      </c>
      <c r="D1433" t="s">
        <v>120</v>
      </c>
      <c r="E1433" s="1">
        <v>0</v>
      </c>
      <c r="F1433" s="1">
        <v>0</v>
      </c>
      <c r="G1433" s="1">
        <v>0</v>
      </c>
      <c r="H1433" s="1"/>
      <c r="J1433" s="1">
        <f t="shared" si="67"/>
        <v>0</v>
      </c>
      <c r="K1433" s="1">
        <f>IFERROR(VLOOKUP(A1433,'Ending FY2016'!$A:$E,5,FALSE),"0")+H1433</f>
        <v>0</v>
      </c>
      <c r="L1433" s="1">
        <f t="shared" si="68"/>
        <v>0</v>
      </c>
      <c r="M1433" t="s">
        <v>24</v>
      </c>
      <c r="N1433" t="s">
        <v>24</v>
      </c>
      <c r="O1433" t="s">
        <v>109</v>
      </c>
      <c r="P1433" t="s">
        <v>41</v>
      </c>
      <c r="Q1433" t="s">
        <v>22</v>
      </c>
      <c r="R1433" t="s">
        <v>23</v>
      </c>
      <c r="S1433" t="s">
        <v>24</v>
      </c>
      <c r="T1433" s="1"/>
    </row>
    <row r="1434" spans="1:20" x14ac:dyDescent="0.25">
      <c r="A1434" t="str">
        <f t="shared" si="66"/>
        <v>S1005360099100</v>
      </c>
      <c r="B1434" t="s">
        <v>15</v>
      </c>
      <c r="C1434" t="s">
        <v>554</v>
      </c>
      <c r="D1434" t="s">
        <v>124</v>
      </c>
      <c r="E1434" s="1">
        <v>0</v>
      </c>
      <c r="F1434" s="1">
        <v>0</v>
      </c>
      <c r="G1434" s="1">
        <v>0</v>
      </c>
      <c r="H1434" s="1"/>
      <c r="J1434" s="1">
        <f t="shared" si="67"/>
        <v>0</v>
      </c>
      <c r="K1434" s="1">
        <f>IFERROR(VLOOKUP(A1434,'Ending FY2016'!$A:$E,5,FALSE),"0")+H1434</f>
        <v>0</v>
      </c>
      <c r="L1434" s="1">
        <f t="shared" si="68"/>
        <v>0</v>
      </c>
      <c r="M1434" t="s">
        <v>24</v>
      </c>
      <c r="N1434" t="s">
        <v>24</v>
      </c>
      <c r="O1434" t="s">
        <v>109</v>
      </c>
      <c r="P1434" t="s">
        <v>41</v>
      </c>
      <c r="Q1434" t="s">
        <v>22</v>
      </c>
      <c r="R1434" t="s">
        <v>23</v>
      </c>
      <c r="S1434" t="s">
        <v>24</v>
      </c>
      <c r="T1434" s="1"/>
    </row>
    <row r="1435" spans="1:20" x14ac:dyDescent="0.25">
      <c r="A1435" t="str">
        <f t="shared" si="66"/>
        <v>S1005360099300</v>
      </c>
      <c r="B1435" t="s">
        <v>15</v>
      </c>
      <c r="C1435" t="s">
        <v>554</v>
      </c>
      <c r="D1435" t="s">
        <v>125</v>
      </c>
      <c r="E1435" s="1">
        <v>0</v>
      </c>
      <c r="F1435" s="1">
        <v>10579.31</v>
      </c>
      <c r="G1435" s="1">
        <v>0</v>
      </c>
      <c r="H1435" s="1"/>
      <c r="J1435" s="1">
        <f t="shared" si="67"/>
        <v>-10579.31</v>
      </c>
      <c r="K1435" s="1">
        <f>IFERROR(VLOOKUP(A1435,'Ending FY2016'!$A:$E,5,FALSE),"0")+H1435</f>
        <v>0</v>
      </c>
      <c r="L1435" s="1">
        <f t="shared" si="68"/>
        <v>0</v>
      </c>
      <c r="M1435" t="s">
        <v>24</v>
      </c>
      <c r="N1435" t="s">
        <v>24</v>
      </c>
      <c r="O1435" t="s">
        <v>107</v>
      </c>
      <c r="P1435" t="s">
        <v>41</v>
      </c>
      <c r="Q1435" t="s">
        <v>22</v>
      </c>
      <c r="R1435" t="s">
        <v>23</v>
      </c>
      <c r="S1435" t="s">
        <v>24</v>
      </c>
      <c r="T1435" s="1"/>
    </row>
    <row r="1436" spans="1:20" x14ac:dyDescent="0.25">
      <c r="A1436" t="str">
        <f t="shared" si="66"/>
        <v>S1005360099800</v>
      </c>
      <c r="B1436" t="s">
        <v>15</v>
      </c>
      <c r="C1436" t="s">
        <v>554</v>
      </c>
      <c r="D1436" t="s">
        <v>144</v>
      </c>
      <c r="E1436" s="1">
        <v>8573.8700000000008</v>
      </c>
      <c r="F1436" s="1">
        <v>0</v>
      </c>
      <c r="G1436" s="1">
        <v>0</v>
      </c>
      <c r="H1436" s="1"/>
      <c r="J1436" s="1">
        <f t="shared" si="67"/>
        <v>-8573.8700000000008</v>
      </c>
      <c r="K1436" s="1">
        <f>IFERROR(VLOOKUP(A1436,'Ending FY2016'!$A:$E,5,FALSE),"0")+H1436</f>
        <v>0</v>
      </c>
      <c r="L1436" s="1">
        <f t="shared" si="68"/>
        <v>0</v>
      </c>
      <c r="M1436" t="s">
        <v>24</v>
      </c>
      <c r="N1436" t="s">
        <v>24</v>
      </c>
      <c r="O1436" t="s">
        <v>109</v>
      </c>
      <c r="P1436" t="s">
        <v>41</v>
      </c>
      <c r="Q1436" t="s">
        <v>22</v>
      </c>
      <c r="R1436" t="s">
        <v>23</v>
      </c>
      <c r="S1436" t="s">
        <v>24</v>
      </c>
      <c r="T1436" s="1"/>
    </row>
    <row r="1437" spans="1:20" x14ac:dyDescent="0.25">
      <c r="A1437" t="str">
        <f t="shared" si="66"/>
        <v>S1005360099801</v>
      </c>
      <c r="B1437" t="s">
        <v>15</v>
      </c>
      <c r="C1437" t="s">
        <v>554</v>
      </c>
      <c r="D1437" t="s">
        <v>126</v>
      </c>
      <c r="E1437" s="1">
        <v>0</v>
      </c>
      <c r="F1437" s="1">
        <v>0</v>
      </c>
      <c r="G1437" s="1">
        <v>0</v>
      </c>
      <c r="H1437" s="1"/>
      <c r="J1437" s="1">
        <f t="shared" si="67"/>
        <v>0</v>
      </c>
      <c r="K1437" s="1">
        <f>IFERROR(VLOOKUP(A1437,'Ending FY2016'!$A:$E,5,FALSE),"0")+H1437</f>
        <v>0</v>
      </c>
      <c r="L1437" s="1">
        <f t="shared" si="68"/>
        <v>0</v>
      </c>
      <c r="M1437" t="s">
        <v>24</v>
      </c>
      <c r="N1437" t="s">
        <v>24</v>
      </c>
      <c r="O1437" t="s">
        <v>109</v>
      </c>
      <c r="P1437" t="s">
        <v>41</v>
      </c>
      <c r="Q1437" t="s">
        <v>22</v>
      </c>
      <c r="R1437" t="s">
        <v>23</v>
      </c>
      <c r="S1437" t="s">
        <v>24</v>
      </c>
      <c r="T1437" s="1"/>
    </row>
    <row r="1438" spans="1:20" x14ac:dyDescent="0.25">
      <c r="A1438" t="str">
        <f t="shared" si="66"/>
        <v>S1005400013100</v>
      </c>
      <c r="B1438" t="s">
        <v>15</v>
      </c>
      <c r="C1438" t="s">
        <v>560</v>
      </c>
      <c r="D1438" t="s">
        <v>27</v>
      </c>
      <c r="E1438" s="1">
        <v>-2663.58</v>
      </c>
      <c r="F1438" s="1">
        <v>0</v>
      </c>
      <c r="G1438" s="1">
        <v>0</v>
      </c>
      <c r="H1438" s="1"/>
      <c r="J1438" s="1">
        <f t="shared" si="67"/>
        <v>2663.58</v>
      </c>
      <c r="K1438" s="1">
        <f>IFERROR(VLOOKUP(A1438,'Ending FY2016'!$A:$E,5,FALSE),"0")+H1438</f>
        <v>2666</v>
      </c>
      <c r="L1438" s="1">
        <f t="shared" si="68"/>
        <v>2663.58</v>
      </c>
      <c r="M1438" t="s">
        <v>18</v>
      </c>
      <c r="N1438" t="s">
        <v>28</v>
      </c>
      <c r="O1438" t="s">
        <v>20</v>
      </c>
      <c r="P1438" t="s">
        <v>41</v>
      </c>
      <c r="Q1438" t="s">
        <v>22</v>
      </c>
      <c r="R1438" t="s">
        <v>23</v>
      </c>
      <c r="S1438" t="s">
        <v>24</v>
      </c>
      <c r="T1438" s="1"/>
    </row>
    <row r="1439" spans="1:20" x14ac:dyDescent="0.25">
      <c r="A1439" t="str">
        <f t="shared" si="66"/>
        <v>S1005400097100</v>
      </c>
      <c r="B1439" t="s">
        <v>15</v>
      </c>
      <c r="C1439" t="s">
        <v>560</v>
      </c>
      <c r="D1439" t="s">
        <v>120</v>
      </c>
      <c r="E1439" s="1">
        <v>0</v>
      </c>
      <c r="F1439" s="1">
        <v>0</v>
      </c>
      <c r="G1439" s="1">
        <v>0</v>
      </c>
      <c r="H1439" s="1"/>
      <c r="J1439" s="1">
        <f t="shared" si="67"/>
        <v>0</v>
      </c>
      <c r="K1439" s="1">
        <f>IFERROR(VLOOKUP(A1439,'Ending FY2016'!$A:$E,5,FALSE),"0")+H1439</f>
        <v>0</v>
      </c>
      <c r="L1439" s="1">
        <f t="shared" si="68"/>
        <v>0</v>
      </c>
      <c r="M1439" t="s">
        <v>24</v>
      </c>
      <c r="N1439" t="s">
        <v>24</v>
      </c>
      <c r="O1439" t="s">
        <v>109</v>
      </c>
      <c r="P1439" t="s">
        <v>41</v>
      </c>
      <c r="Q1439" t="s">
        <v>22</v>
      </c>
      <c r="R1439" t="s">
        <v>23</v>
      </c>
      <c r="S1439" t="s">
        <v>24</v>
      </c>
      <c r="T1439" s="1"/>
    </row>
    <row r="1440" spans="1:20" x14ac:dyDescent="0.25">
      <c r="A1440" t="str">
        <f t="shared" si="66"/>
        <v>S1005400099801</v>
      </c>
      <c r="B1440" t="s">
        <v>15</v>
      </c>
      <c r="C1440" t="s">
        <v>560</v>
      </c>
      <c r="D1440" t="s">
        <v>126</v>
      </c>
      <c r="E1440" s="1">
        <v>0</v>
      </c>
      <c r="F1440" s="1">
        <v>0</v>
      </c>
      <c r="G1440" s="1">
        <v>0</v>
      </c>
      <c r="H1440" s="1"/>
      <c r="J1440" s="1">
        <f t="shared" si="67"/>
        <v>0</v>
      </c>
      <c r="K1440" s="1">
        <f>IFERROR(VLOOKUP(A1440,'Ending FY2016'!$A:$E,5,FALSE),"0")+H1440</f>
        <v>0</v>
      </c>
      <c r="L1440" s="1">
        <f t="shared" si="68"/>
        <v>0</v>
      </c>
      <c r="M1440" t="s">
        <v>24</v>
      </c>
      <c r="N1440" t="s">
        <v>24</v>
      </c>
      <c r="O1440" t="s">
        <v>109</v>
      </c>
      <c r="P1440" t="s">
        <v>41</v>
      </c>
      <c r="Q1440" t="s">
        <v>22</v>
      </c>
      <c r="R1440" t="s">
        <v>23</v>
      </c>
      <c r="S1440" t="s">
        <v>24</v>
      </c>
      <c r="T1440" s="1"/>
    </row>
    <row r="1441" spans="1:20" x14ac:dyDescent="0.25">
      <c r="A1441" t="str">
        <f t="shared" si="66"/>
        <v>S1005450013100</v>
      </c>
      <c r="B1441" t="s">
        <v>15</v>
      </c>
      <c r="C1441" t="s">
        <v>675</v>
      </c>
      <c r="D1441" t="s">
        <v>27</v>
      </c>
      <c r="E1441" s="1">
        <v>508.74</v>
      </c>
      <c r="F1441" s="1">
        <v>0</v>
      </c>
      <c r="G1441" s="1">
        <v>0</v>
      </c>
      <c r="H1441" s="1"/>
      <c r="J1441" s="1">
        <f t="shared" si="67"/>
        <v>-508.74</v>
      </c>
      <c r="K1441" s="1">
        <f>IFERROR(VLOOKUP(A1441,'Ending FY2016'!$A:$E,5,FALSE),"0")+H1441</f>
        <v>3.2599999999999909</v>
      </c>
      <c r="L1441" s="1">
        <f t="shared" si="68"/>
        <v>3.2599999999999909</v>
      </c>
      <c r="M1441" t="s">
        <v>18</v>
      </c>
      <c r="N1441" t="s">
        <v>30</v>
      </c>
      <c r="O1441" t="s">
        <v>20</v>
      </c>
      <c r="P1441" t="s">
        <v>41</v>
      </c>
      <c r="Q1441" t="s">
        <v>22</v>
      </c>
      <c r="R1441" t="s">
        <v>23</v>
      </c>
      <c r="S1441" t="s">
        <v>24</v>
      </c>
      <c r="T1441" s="1"/>
    </row>
    <row r="1442" spans="1:20" x14ac:dyDescent="0.25">
      <c r="A1442" t="str">
        <f t="shared" si="66"/>
        <v>S1005450013200</v>
      </c>
      <c r="B1442" t="s">
        <v>15</v>
      </c>
      <c r="C1442" t="s">
        <v>675</v>
      </c>
      <c r="D1442" t="s">
        <v>57</v>
      </c>
      <c r="E1442" s="1">
        <v>1404125.79</v>
      </c>
      <c r="F1442" s="1">
        <v>0</v>
      </c>
      <c r="G1442" s="1">
        <v>-1258823</v>
      </c>
      <c r="H1442" s="1"/>
      <c r="J1442" s="1">
        <f t="shared" si="67"/>
        <v>-2662948.79</v>
      </c>
      <c r="K1442" s="1">
        <f>IFERROR(VLOOKUP(A1442,'Ending FY2016'!$A:$E,5,FALSE),"0")+H1442</f>
        <v>0.37999999988824129</v>
      </c>
      <c r="L1442" s="1">
        <f t="shared" si="68"/>
        <v>0.37999999988824129</v>
      </c>
      <c r="M1442" t="s">
        <v>18</v>
      </c>
      <c r="N1442" t="s">
        <v>85</v>
      </c>
      <c r="O1442" t="s">
        <v>20</v>
      </c>
      <c r="P1442" t="s">
        <v>21</v>
      </c>
      <c r="Q1442" t="s">
        <v>22</v>
      </c>
      <c r="R1442" t="s">
        <v>23</v>
      </c>
      <c r="S1442" t="s">
        <v>23</v>
      </c>
      <c r="T1442" s="1"/>
    </row>
    <row r="1443" spans="1:20" x14ac:dyDescent="0.25">
      <c r="A1443" t="str">
        <f t="shared" si="66"/>
        <v>S1005450013300</v>
      </c>
      <c r="B1443" t="s">
        <v>15</v>
      </c>
      <c r="C1443" t="s">
        <v>675</v>
      </c>
      <c r="D1443" t="s">
        <v>59</v>
      </c>
      <c r="E1443" s="1">
        <v>115615.1</v>
      </c>
      <c r="F1443" s="1">
        <v>0</v>
      </c>
      <c r="G1443" s="1">
        <v>0</v>
      </c>
      <c r="H1443" s="1"/>
      <c r="J1443" s="1">
        <f t="shared" si="67"/>
        <v>-115615.1</v>
      </c>
      <c r="K1443" s="1">
        <f>IFERROR(VLOOKUP(A1443,'Ending FY2016'!$A:$E,5,FALSE),"0")+H1443</f>
        <v>14628.64</v>
      </c>
      <c r="L1443" s="1">
        <f t="shared" si="68"/>
        <v>14628.64</v>
      </c>
      <c r="M1443" t="s">
        <v>18</v>
      </c>
      <c r="N1443" t="s">
        <v>37</v>
      </c>
      <c r="O1443" t="s">
        <v>20</v>
      </c>
      <c r="P1443" t="s">
        <v>21</v>
      </c>
      <c r="Q1443" t="s">
        <v>22</v>
      </c>
      <c r="R1443" t="s">
        <v>23</v>
      </c>
      <c r="S1443" t="s">
        <v>24</v>
      </c>
      <c r="T1443" s="1"/>
    </row>
    <row r="1444" spans="1:20" x14ac:dyDescent="0.25">
      <c r="A1444" t="str">
        <f t="shared" si="66"/>
        <v>S1005450013400</v>
      </c>
      <c r="B1444" t="s">
        <v>15</v>
      </c>
      <c r="C1444" t="s">
        <v>675</v>
      </c>
      <c r="D1444" t="s">
        <v>29</v>
      </c>
      <c r="E1444" s="1">
        <v>165804.45000000001</v>
      </c>
      <c r="F1444" s="1">
        <v>0</v>
      </c>
      <c r="G1444" s="1">
        <v>0</v>
      </c>
      <c r="H1444" s="1"/>
      <c r="J1444" s="1">
        <f t="shared" si="67"/>
        <v>-165804.45000000001</v>
      </c>
      <c r="K1444" s="1">
        <f>IFERROR(VLOOKUP(A1444,'Ending FY2016'!$A:$E,5,FALSE),"0")+H1444</f>
        <v>10676.970000000001</v>
      </c>
      <c r="L1444" s="1">
        <f t="shared" si="68"/>
        <v>10676.970000000001</v>
      </c>
      <c r="M1444" t="s">
        <v>18</v>
      </c>
      <c r="N1444" t="s">
        <v>58</v>
      </c>
      <c r="O1444" t="s">
        <v>20</v>
      </c>
      <c r="P1444" t="s">
        <v>21</v>
      </c>
      <c r="Q1444" t="s">
        <v>22</v>
      </c>
      <c r="R1444" t="s">
        <v>23</v>
      </c>
      <c r="S1444" t="s">
        <v>24</v>
      </c>
      <c r="T1444" s="1"/>
    </row>
    <row r="1445" spans="1:20" x14ac:dyDescent="0.25">
      <c r="A1445" t="str">
        <f t="shared" si="66"/>
        <v>S1005450013500</v>
      </c>
      <c r="B1445" t="s">
        <v>15</v>
      </c>
      <c r="C1445" t="s">
        <v>675</v>
      </c>
      <c r="D1445" t="s">
        <v>31</v>
      </c>
      <c r="E1445" s="1">
        <v>-2949.06</v>
      </c>
      <c r="F1445" s="1">
        <v>0</v>
      </c>
      <c r="G1445" s="1">
        <v>0</v>
      </c>
      <c r="H1445" s="1"/>
      <c r="J1445" s="1">
        <f t="shared" si="67"/>
        <v>2949.06</v>
      </c>
      <c r="K1445" s="1">
        <f>IFERROR(VLOOKUP(A1445,'Ending FY2016'!$A:$E,5,FALSE),"0")+H1445</f>
        <v>-4.8600000000001273</v>
      </c>
      <c r="L1445" s="1">
        <f t="shared" si="68"/>
        <v>-4.8600000000001273</v>
      </c>
      <c r="M1445" t="s">
        <v>18</v>
      </c>
      <c r="N1445" t="s">
        <v>98</v>
      </c>
      <c r="O1445" t="s">
        <v>20</v>
      </c>
      <c r="P1445" t="s">
        <v>21</v>
      </c>
      <c r="Q1445" t="s">
        <v>22</v>
      </c>
      <c r="R1445" t="s">
        <v>23</v>
      </c>
      <c r="S1445" t="s">
        <v>23</v>
      </c>
      <c r="T1445" s="1"/>
    </row>
    <row r="1446" spans="1:20" x14ac:dyDescent="0.25">
      <c r="A1446" t="str">
        <f t="shared" si="66"/>
        <v>S1005450013800</v>
      </c>
      <c r="B1446" t="s">
        <v>15</v>
      </c>
      <c r="C1446" t="s">
        <v>675</v>
      </c>
      <c r="D1446" t="s">
        <v>63</v>
      </c>
      <c r="E1446" s="1">
        <v>34683.14</v>
      </c>
      <c r="F1446" s="1">
        <v>0</v>
      </c>
      <c r="G1446" s="1">
        <v>0</v>
      </c>
      <c r="H1446" s="1"/>
      <c r="J1446" s="1">
        <f t="shared" si="67"/>
        <v>-34683.14</v>
      </c>
      <c r="K1446" s="1">
        <f>IFERROR(VLOOKUP(A1446,'Ending FY2016'!$A:$E,5,FALSE),"0")+H1446</f>
        <v>5.6399999999994179</v>
      </c>
      <c r="L1446" s="1">
        <f t="shared" si="68"/>
        <v>5.6399999999994179</v>
      </c>
      <c r="M1446" t="s">
        <v>18</v>
      </c>
      <c r="N1446" t="s">
        <v>171</v>
      </c>
      <c r="O1446" t="s">
        <v>20</v>
      </c>
      <c r="P1446" t="s">
        <v>21</v>
      </c>
      <c r="Q1446" t="s">
        <v>22</v>
      </c>
      <c r="R1446" t="s">
        <v>23</v>
      </c>
      <c r="S1446" t="s">
        <v>24</v>
      </c>
      <c r="T1446" s="1"/>
    </row>
    <row r="1447" spans="1:20" x14ac:dyDescent="0.25">
      <c r="A1447" t="str">
        <f t="shared" si="66"/>
        <v>S1005450015000</v>
      </c>
      <c r="B1447" t="s">
        <v>15</v>
      </c>
      <c r="C1447" t="s">
        <v>675</v>
      </c>
      <c r="D1447" t="s">
        <v>244</v>
      </c>
      <c r="E1447" s="1">
        <v>0</v>
      </c>
      <c r="F1447" s="1">
        <v>0</v>
      </c>
      <c r="G1447" s="1">
        <v>0</v>
      </c>
      <c r="H1447" s="1"/>
      <c r="J1447" s="1">
        <f t="shared" si="67"/>
        <v>0</v>
      </c>
      <c r="K1447" s="1">
        <f>IFERROR(VLOOKUP(A1447,'Ending FY2016'!$A:$E,5,FALSE),"0")+H1447</f>
        <v>0</v>
      </c>
      <c r="L1447" s="1">
        <f t="shared" si="68"/>
        <v>0</v>
      </c>
      <c r="M1447" t="s">
        <v>18</v>
      </c>
      <c r="N1447" t="s">
        <v>104</v>
      </c>
      <c r="O1447" t="s">
        <v>20</v>
      </c>
      <c r="P1447" t="s">
        <v>41</v>
      </c>
      <c r="Q1447" t="s">
        <v>22</v>
      </c>
      <c r="R1447" t="s">
        <v>23</v>
      </c>
      <c r="S1447" t="s">
        <v>66</v>
      </c>
      <c r="T1447" s="1"/>
    </row>
    <row r="1448" spans="1:20" x14ac:dyDescent="0.25">
      <c r="A1448" t="str">
        <f t="shared" si="66"/>
        <v>S1005450097100</v>
      </c>
      <c r="B1448" t="s">
        <v>15</v>
      </c>
      <c r="C1448" t="s">
        <v>675</v>
      </c>
      <c r="D1448" t="s">
        <v>120</v>
      </c>
      <c r="E1448" s="1">
        <v>0</v>
      </c>
      <c r="F1448" s="1">
        <v>0</v>
      </c>
      <c r="G1448" s="1">
        <v>0</v>
      </c>
      <c r="H1448" s="1"/>
      <c r="J1448" s="1">
        <f t="shared" si="67"/>
        <v>0</v>
      </c>
      <c r="K1448" s="1">
        <f>IFERROR(VLOOKUP(A1448,'Ending FY2016'!$A:$E,5,FALSE),"0")+H1448</f>
        <v>0</v>
      </c>
      <c r="L1448" s="1">
        <f t="shared" si="68"/>
        <v>0</v>
      </c>
      <c r="M1448" t="s">
        <v>24</v>
      </c>
      <c r="N1448" t="s">
        <v>24</v>
      </c>
      <c r="O1448" t="s">
        <v>109</v>
      </c>
      <c r="P1448" t="s">
        <v>41</v>
      </c>
      <c r="Q1448" t="s">
        <v>22</v>
      </c>
      <c r="R1448" t="s">
        <v>23</v>
      </c>
      <c r="S1448" t="s">
        <v>24</v>
      </c>
      <c r="T1448" s="1"/>
    </row>
    <row r="1449" spans="1:20" x14ac:dyDescent="0.25">
      <c r="A1449" t="str">
        <f t="shared" si="66"/>
        <v>S1005450099700</v>
      </c>
      <c r="B1449" t="s">
        <v>15</v>
      </c>
      <c r="C1449" t="s">
        <v>675</v>
      </c>
      <c r="D1449" t="s">
        <v>236</v>
      </c>
      <c r="E1449" s="1">
        <v>0</v>
      </c>
      <c r="F1449" s="1">
        <v>0</v>
      </c>
      <c r="G1449" s="1">
        <v>0</v>
      </c>
      <c r="H1449" s="1"/>
      <c r="J1449" s="1">
        <f t="shared" si="67"/>
        <v>0</v>
      </c>
      <c r="K1449" s="1">
        <f>IFERROR(VLOOKUP(A1449,'Ending FY2016'!$A:$E,5,FALSE),"0")+H1449</f>
        <v>0</v>
      </c>
      <c r="L1449" s="1">
        <f t="shared" si="68"/>
        <v>0</v>
      </c>
      <c r="M1449" t="s">
        <v>24</v>
      </c>
      <c r="N1449" t="s">
        <v>24</v>
      </c>
      <c r="O1449" t="s">
        <v>109</v>
      </c>
      <c r="P1449" t="s">
        <v>41</v>
      </c>
      <c r="Q1449" t="s">
        <v>22</v>
      </c>
      <c r="R1449" t="s">
        <v>23</v>
      </c>
      <c r="S1449" t="s">
        <v>24</v>
      </c>
      <c r="T1449" s="1"/>
    </row>
    <row r="1450" spans="1:20" x14ac:dyDescent="0.25">
      <c r="A1450" t="str">
        <f t="shared" si="66"/>
        <v>S1005450099801</v>
      </c>
      <c r="B1450" t="s">
        <v>15</v>
      </c>
      <c r="C1450" t="s">
        <v>675</v>
      </c>
      <c r="D1450" t="s">
        <v>126</v>
      </c>
      <c r="E1450" s="1">
        <v>0</v>
      </c>
      <c r="F1450" s="1">
        <v>0</v>
      </c>
      <c r="G1450" s="1">
        <v>0</v>
      </c>
      <c r="H1450" s="1"/>
      <c r="J1450" s="1">
        <f t="shared" si="67"/>
        <v>0</v>
      </c>
      <c r="K1450" s="1">
        <f>IFERROR(VLOOKUP(A1450,'Ending FY2016'!$A:$E,5,FALSE),"0")+H1450</f>
        <v>0</v>
      </c>
      <c r="L1450" s="1">
        <f t="shared" si="68"/>
        <v>0</v>
      </c>
      <c r="M1450" t="s">
        <v>24</v>
      </c>
      <c r="N1450" t="s">
        <v>24</v>
      </c>
      <c r="O1450" t="s">
        <v>109</v>
      </c>
      <c r="P1450" t="s">
        <v>41</v>
      </c>
      <c r="Q1450" t="s">
        <v>22</v>
      </c>
      <c r="R1450" t="s">
        <v>23</v>
      </c>
      <c r="S1450" t="s">
        <v>24</v>
      </c>
      <c r="T1450" s="1"/>
    </row>
    <row r="1451" spans="1:20" x14ac:dyDescent="0.25">
      <c r="A1451" t="str">
        <f t="shared" si="66"/>
        <v>S1005500013600</v>
      </c>
      <c r="B1451" t="s">
        <v>15</v>
      </c>
      <c r="C1451" t="s">
        <v>847</v>
      </c>
      <c r="D1451" t="s">
        <v>61</v>
      </c>
      <c r="E1451" s="1">
        <v>-154822.6</v>
      </c>
      <c r="F1451" s="1">
        <v>0</v>
      </c>
      <c r="G1451" s="1">
        <v>0</v>
      </c>
      <c r="H1451" s="1"/>
      <c r="J1451" s="1">
        <f t="shared" si="67"/>
        <v>154822.6</v>
      </c>
      <c r="K1451" s="1">
        <f>IFERROR(VLOOKUP(A1451,'Ending FY2016'!$A:$E,5,FALSE),"0")+H1451</f>
        <v>154712.19000000018</v>
      </c>
      <c r="L1451" s="1">
        <f t="shared" si="68"/>
        <v>154712.19000000018</v>
      </c>
      <c r="M1451" t="s">
        <v>18</v>
      </c>
      <c r="N1451" t="s">
        <v>79</v>
      </c>
      <c r="O1451" t="s">
        <v>20</v>
      </c>
      <c r="P1451" t="s">
        <v>41</v>
      </c>
      <c r="Q1451" t="s">
        <v>22</v>
      </c>
      <c r="R1451" t="s">
        <v>23</v>
      </c>
      <c r="S1451" t="s">
        <v>24</v>
      </c>
      <c r="T1451" s="1"/>
    </row>
    <row r="1452" spans="1:20" x14ac:dyDescent="0.25">
      <c r="A1452" t="str">
        <f t="shared" si="66"/>
        <v>S1005500013100</v>
      </c>
      <c r="B1452" t="s">
        <v>15</v>
      </c>
      <c r="C1452" t="s">
        <v>847</v>
      </c>
      <c r="D1452" t="s">
        <v>27</v>
      </c>
      <c r="E1452" s="1">
        <v>-63492.59</v>
      </c>
      <c r="F1452" s="1">
        <v>0</v>
      </c>
      <c r="G1452" s="1">
        <v>0</v>
      </c>
      <c r="H1452" s="1"/>
      <c r="J1452" s="1">
        <f t="shared" si="67"/>
        <v>63492.59</v>
      </c>
      <c r="K1452" s="1">
        <f>IFERROR(VLOOKUP(A1452,'Ending FY2016'!$A:$E,5,FALSE),"0")+H1452</f>
        <v>63495.27</v>
      </c>
      <c r="L1452" s="1">
        <f t="shared" si="68"/>
        <v>63492.59</v>
      </c>
      <c r="M1452" t="s">
        <v>18</v>
      </c>
      <c r="N1452" t="s">
        <v>28</v>
      </c>
      <c r="O1452" t="s">
        <v>20</v>
      </c>
      <c r="P1452" t="s">
        <v>41</v>
      </c>
      <c r="Q1452" t="s">
        <v>22</v>
      </c>
      <c r="R1452" t="s">
        <v>23</v>
      </c>
      <c r="S1452" t="s">
        <v>24</v>
      </c>
      <c r="T1452" s="1"/>
    </row>
    <row r="1453" spans="1:20" x14ac:dyDescent="0.25">
      <c r="A1453" t="str">
        <f t="shared" si="66"/>
        <v>S1005500013300</v>
      </c>
      <c r="B1453" t="s">
        <v>15</v>
      </c>
      <c r="C1453" t="s">
        <v>847</v>
      </c>
      <c r="D1453" t="s">
        <v>59</v>
      </c>
      <c r="E1453" s="1">
        <v>-121805.08</v>
      </c>
      <c r="F1453" s="1">
        <v>0</v>
      </c>
      <c r="G1453" s="1">
        <v>0</v>
      </c>
      <c r="H1453" s="1"/>
      <c r="J1453" s="1">
        <f t="shared" si="67"/>
        <v>121805.08</v>
      </c>
      <c r="K1453" s="1">
        <f>IFERROR(VLOOKUP(A1453,'Ending FY2016'!$A:$E,5,FALSE),"0")+H1453</f>
        <v>121814.48999999999</v>
      </c>
      <c r="L1453" s="1">
        <f t="shared" si="68"/>
        <v>121805.08</v>
      </c>
      <c r="M1453" t="s">
        <v>18</v>
      </c>
      <c r="N1453" t="s">
        <v>58</v>
      </c>
      <c r="O1453" t="s">
        <v>20</v>
      </c>
      <c r="P1453" t="s">
        <v>41</v>
      </c>
      <c r="Q1453" t="s">
        <v>22</v>
      </c>
      <c r="R1453" t="s">
        <v>23</v>
      </c>
      <c r="S1453" t="s">
        <v>24</v>
      </c>
      <c r="T1453" s="1"/>
    </row>
    <row r="1454" spans="1:20" x14ac:dyDescent="0.25">
      <c r="A1454" t="str">
        <f t="shared" si="66"/>
        <v>S1005500013500</v>
      </c>
      <c r="B1454" t="s">
        <v>15</v>
      </c>
      <c r="C1454" t="s">
        <v>847</v>
      </c>
      <c r="D1454" t="s">
        <v>31</v>
      </c>
      <c r="E1454" s="1">
        <v>6.12</v>
      </c>
      <c r="F1454" s="1">
        <v>0</v>
      </c>
      <c r="G1454" s="1">
        <v>0</v>
      </c>
      <c r="H1454" s="1"/>
      <c r="J1454" s="1">
        <f t="shared" si="67"/>
        <v>-6.12</v>
      </c>
      <c r="K1454" s="1">
        <f>IFERROR(VLOOKUP(A1454,'Ending FY2016'!$A:$E,5,FALSE),"0")+H1454</f>
        <v>0</v>
      </c>
      <c r="L1454" s="1">
        <f t="shared" si="68"/>
        <v>-6.12</v>
      </c>
      <c r="M1454" t="s">
        <v>18</v>
      </c>
      <c r="N1454" t="s">
        <v>848</v>
      </c>
      <c r="O1454" t="s">
        <v>20</v>
      </c>
      <c r="P1454" t="s">
        <v>21</v>
      </c>
      <c r="Q1454" t="s">
        <v>22</v>
      </c>
      <c r="R1454" t="s">
        <v>23</v>
      </c>
      <c r="S1454" t="s">
        <v>24</v>
      </c>
      <c r="T1454" s="1"/>
    </row>
    <row r="1455" spans="1:20" x14ac:dyDescent="0.25">
      <c r="A1455" t="str">
        <f t="shared" si="66"/>
        <v>S1005500013700</v>
      </c>
      <c r="B1455" t="s">
        <v>15</v>
      </c>
      <c r="C1455" t="s">
        <v>847</v>
      </c>
      <c r="D1455" t="s">
        <v>33</v>
      </c>
      <c r="E1455" s="1">
        <v>5.5</v>
      </c>
      <c r="F1455" s="1">
        <v>0</v>
      </c>
      <c r="G1455" s="1">
        <v>0</v>
      </c>
      <c r="H1455" s="1"/>
      <c r="J1455" s="1">
        <f t="shared" si="67"/>
        <v>-5.5</v>
      </c>
      <c r="K1455" s="1">
        <f>IFERROR(VLOOKUP(A1455,'Ending FY2016'!$A:$E,5,FALSE),"0")+H1455</f>
        <v>0</v>
      </c>
      <c r="L1455" s="1">
        <f t="shared" si="68"/>
        <v>-5.5</v>
      </c>
      <c r="M1455" t="s">
        <v>18</v>
      </c>
      <c r="N1455" t="s">
        <v>788</v>
      </c>
      <c r="O1455" t="s">
        <v>20</v>
      </c>
      <c r="P1455" t="s">
        <v>21</v>
      </c>
      <c r="Q1455" t="s">
        <v>22</v>
      </c>
      <c r="R1455" t="s">
        <v>23</v>
      </c>
      <c r="S1455" t="s">
        <v>23</v>
      </c>
      <c r="T1455" s="1"/>
    </row>
    <row r="1456" spans="1:20" x14ac:dyDescent="0.25">
      <c r="A1456" t="str">
        <f t="shared" si="66"/>
        <v>S1005500014100</v>
      </c>
      <c r="B1456" t="s">
        <v>15</v>
      </c>
      <c r="C1456" t="s">
        <v>847</v>
      </c>
      <c r="D1456" t="s">
        <v>64</v>
      </c>
      <c r="E1456" s="1">
        <v>80735.81</v>
      </c>
      <c r="F1456" s="1">
        <v>0</v>
      </c>
      <c r="G1456" s="1">
        <v>0</v>
      </c>
      <c r="H1456" s="1"/>
      <c r="J1456" s="1">
        <f t="shared" si="67"/>
        <v>-80735.81</v>
      </c>
      <c r="K1456" s="1">
        <f>IFERROR(VLOOKUP(A1456,'Ending FY2016'!$A:$E,5,FALSE),"0")+H1456</f>
        <v>-80735.81</v>
      </c>
      <c r="L1456" s="1">
        <f t="shared" si="68"/>
        <v>-80735.81</v>
      </c>
      <c r="M1456" t="s">
        <v>18</v>
      </c>
      <c r="N1456" t="s">
        <v>65</v>
      </c>
      <c r="O1456" t="s">
        <v>20</v>
      </c>
      <c r="P1456" t="s">
        <v>41</v>
      </c>
      <c r="Q1456" t="s">
        <v>22</v>
      </c>
      <c r="R1456" t="s">
        <v>23</v>
      </c>
      <c r="S1456" t="s">
        <v>66</v>
      </c>
      <c r="T1456" s="1"/>
    </row>
    <row r="1457" spans="1:20" x14ac:dyDescent="0.25">
      <c r="A1457" t="str">
        <f t="shared" si="66"/>
        <v>S1005500096500</v>
      </c>
      <c r="B1457" t="s">
        <v>15</v>
      </c>
      <c r="C1457" t="s">
        <v>847</v>
      </c>
      <c r="D1457" t="s">
        <v>112</v>
      </c>
      <c r="E1457" s="1">
        <v>0</v>
      </c>
      <c r="F1457" s="1">
        <v>0</v>
      </c>
      <c r="G1457" s="1">
        <v>0</v>
      </c>
      <c r="H1457" s="1"/>
      <c r="J1457" s="1">
        <f t="shared" si="67"/>
        <v>0</v>
      </c>
      <c r="K1457" s="1">
        <f>IFERROR(VLOOKUP(A1457,'Ending FY2016'!$A:$E,5,FALSE),"0")+H1457</f>
        <v>0</v>
      </c>
      <c r="L1457" s="1">
        <f t="shared" si="68"/>
        <v>0</v>
      </c>
      <c r="M1457" t="s">
        <v>24</v>
      </c>
      <c r="N1457" t="s">
        <v>24</v>
      </c>
      <c r="O1457" t="s">
        <v>109</v>
      </c>
      <c r="P1457" t="s">
        <v>41</v>
      </c>
      <c r="Q1457" t="s">
        <v>22</v>
      </c>
      <c r="R1457" t="s">
        <v>23</v>
      </c>
      <c r="S1457" t="s">
        <v>24</v>
      </c>
      <c r="T1457" s="1"/>
    </row>
    <row r="1458" spans="1:20" x14ac:dyDescent="0.25">
      <c r="A1458" t="str">
        <f t="shared" si="66"/>
        <v>S1005500096700</v>
      </c>
      <c r="B1458" t="s">
        <v>15</v>
      </c>
      <c r="C1458" t="s">
        <v>847</v>
      </c>
      <c r="D1458" t="s">
        <v>113</v>
      </c>
      <c r="E1458" s="1">
        <v>0</v>
      </c>
      <c r="F1458" s="1">
        <v>0</v>
      </c>
      <c r="G1458" s="1">
        <v>0</v>
      </c>
      <c r="H1458" s="1"/>
      <c r="J1458" s="1">
        <f t="shared" si="67"/>
        <v>0</v>
      </c>
      <c r="K1458" s="1">
        <f>IFERROR(VLOOKUP(A1458,'Ending FY2016'!$A:$E,5,FALSE),"0")+H1458</f>
        <v>0</v>
      </c>
      <c r="L1458" s="1">
        <f t="shared" si="68"/>
        <v>0</v>
      </c>
      <c r="M1458" t="s">
        <v>24</v>
      </c>
      <c r="N1458" t="s">
        <v>24</v>
      </c>
      <c r="O1458" t="s">
        <v>109</v>
      </c>
      <c r="P1458" t="s">
        <v>41</v>
      </c>
      <c r="Q1458" t="s">
        <v>22</v>
      </c>
      <c r="R1458" t="s">
        <v>23</v>
      </c>
      <c r="S1458" t="s">
        <v>24</v>
      </c>
      <c r="T1458" s="1"/>
    </row>
    <row r="1459" spans="1:20" x14ac:dyDescent="0.25">
      <c r="A1459" t="str">
        <f t="shared" si="66"/>
        <v>S1005500097100</v>
      </c>
      <c r="B1459" t="s">
        <v>15</v>
      </c>
      <c r="C1459" t="s">
        <v>847</v>
      </c>
      <c r="D1459" t="s">
        <v>120</v>
      </c>
      <c r="E1459" s="1">
        <v>0</v>
      </c>
      <c r="F1459" s="1">
        <v>0</v>
      </c>
      <c r="G1459" s="1">
        <v>0</v>
      </c>
      <c r="H1459" s="1"/>
      <c r="J1459" s="1">
        <f t="shared" si="67"/>
        <v>0</v>
      </c>
      <c r="K1459" s="1">
        <f>IFERROR(VLOOKUP(A1459,'Ending FY2016'!$A:$E,5,FALSE),"0")+H1459</f>
        <v>0</v>
      </c>
      <c r="L1459" s="1">
        <f t="shared" si="68"/>
        <v>0</v>
      </c>
      <c r="M1459" t="s">
        <v>24</v>
      </c>
      <c r="N1459" t="s">
        <v>24</v>
      </c>
      <c r="O1459" t="s">
        <v>109</v>
      </c>
      <c r="P1459" t="s">
        <v>41</v>
      </c>
      <c r="Q1459" t="s">
        <v>22</v>
      </c>
      <c r="R1459" t="s">
        <v>23</v>
      </c>
      <c r="S1459" t="s">
        <v>24</v>
      </c>
      <c r="T1459" s="1"/>
    </row>
    <row r="1460" spans="1:20" x14ac:dyDescent="0.25">
      <c r="A1460" t="str">
        <f t="shared" si="66"/>
        <v>S1005500097101</v>
      </c>
      <c r="B1460" t="s">
        <v>15</v>
      </c>
      <c r="C1460" t="s">
        <v>847</v>
      </c>
      <c r="D1460" t="s">
        <v>121</v>
      </c>
      <c r="E1460" s="1">
        <v>0</v>
      </c>
      <c r="F1460" s="1">
        <v>0</v>
      </c>
      <c r="G1460" s="1">
        <v>0</v>
      </c>
      <c r="H1460" s="1"/>
      <c r="J1460" s="1">
        <f t="shared" si="67"/>
        <v>0</v>
      </c>
      <c r="K1460" s="1">
        <f>IFERROR(VLOOKUP(A1460,'Ending FY2016'!$A:$E,5,FALSE),"0")+H1460</f>
        <v>0</v>
      </c>
      <c r="L1460" s="1">
        <f t="shared" si="68"/>
        <v>0</v>
      </c>
      <c r="M1460" t="s">
        <v>24</v>
      </c>
      <c r="N1460" t="s">
        <v>24</v>
      </c>
      <c r="O1460" t="s">
        <v>109</v>
      </c>
      <c r="P1460" t="s">
        <v>41</v>
      </c>
      <c r="Q1460" t="s">
        <v>22</v>
      </c>
      <c r="R1460" t="s">
        <v>23</v>
      </c>
      <c r="S1460" t="s">
        <v>24</v>
      </c>
      <c r="T1460" s="1"/>
    </row>
    <row r="1461" spans="1:20" x14ac:dyDescent="0.25">
      <c r="A1461" t="str">
        <f t="shared" si="66"/>
        <v>S2125500097101</v>
      </c>
      <c r="B1461" t="s">
        <v>114</v>
      </c>
      <c r="C1461" t="s">
        <v>847</v>
      </c>
      <c r="D1461" t="s">
        <v>121</v>
      </c>
      <c r="E1461" s="1">
        <v>0</v>
      </c>
      <c r="F1461" s="1">
        <v>0</v>
      </c>
      <c r="G1461" s="1">
        <v>0</v>
      </c>
      <c r="H1461" s="1"/>
      <c r="J1461" s="1">
        <f t="shared" si="67"/>
        <v>0</v>
      </c>
      <c r="K1461" s="1">
        <f>IFERROR(VLOOKUP(A1461,'Ending FY2016'!$A:$E,5,FALSE),"0")+H1461</f>
        <v>0</v>
      </c>
      <c r="L1461" s="1">
        <f t="shared" si="68"/>
        <v>0</v>
      </c>
      <c r="M1461" t="s">
        <v>24</v>
      </c>
      <c r="N1461" t="s">
        <v>24</v>
      </c>
      <c r="O1461" t="s">
        <v>109</v>
      </c>
      <c r="P1461" t="s">
        <v>41</v>
      </c>
      <c r="Q1461" t="s">
        <v>22</v>
      </c>
      <c r="R1461" t="s">
        <v>23</v>
      </c>
      <c r="S1461" t="s">
        <v>24</v>
      </c>
      <c r="T1461" s="1"/>
    </row>
    <row r="1462" spans="1:20" x14ac:dyDescent="0.25">
      <c r="A1462" t="str">
        <f t="shared" si="66"/>
        <v>S1005500099300</v>
      </c>
      <c r="B1462" t="s">
        <v>15</v>
      </c>
      <c r="C1462" t="s">
        <v>847</v>
      </c>
      <c r="D1462" t="s">
        <v>125</v>
      </c>
      <c r="E1462" s="1">
        <v>872.15</v>
      </c>
      <c r="F1462" s="1">
        <v>-530.89999999999964</v>
      </c>
      <c r="G1462" s="1">
        <v>0</v>
      </c>
      <c r="H1462" s="1"/>
      <c r="J1462" s="1">
        <f t="shared" si="67"/>
        <v>-341.25000000000034</v>
      </c>
      <c r="K1462" s="1">
        <f>IFERROR(VLOOKUP(A1462,'Ending FY2016'!$A:$E,5,FALSE),"0")+H1462</f>
        <v>60.96</v>
      </c>
      <c r="L1462" s="1">
        <f t="shared" si="68"/>
        <v>60.96</v>
      </c>
      <c r="M1462" t="s">
        <v>24</v>
      </c>
      <c r="N1462" t="s">
        <v>24</v>
      </c>
      <c r="O1462" t="s">
        <v>107</v>
      </c>
      <c r="P1462" t="s">
        <v>41</v>
      </c>
      <c r="Q1462" t="s">
        <v>22</v>
      </c>
      <c r="R1462" t="s">
        <v>23</v>
      </c>
      <c r="S1462" t="s">
        <v>24</v>
      </c>
      <c r="T1462" s="1"/>
    </row>
    <row r="1463" spans="1:20" x14ac:dyDescent="0.25">
      <c r="A1463" t="str">
        <f t="shared" si="66"/>
        <v>S1005500099801</v>
      </c>
      <c r="B1463" t="s">
        <v>15</v>
      </c>
      <c r="C1463" t="s">
        <v>847</v>
      </c>
      <c r="D1463" t="s">
        <v>126</v>
      </c>
      <c r="E1463" s="1">
        <v>0</v>
      </c>
      <c r="F1463" s="1">
        <v>0</v>
      </c>
      <c r="G1463" s="1">
        <v>0</v>
      </c>
      <c r="H1463" s="1"/>
      <c r="J1463" s="1">
        <f t="shared" si="67"/>
        <v>0</v>
      </c>
      <c r="K1463" s="1">
        <f>IFERROR(VLOOKUP(A1463,'Ending FY2016'!$A:$E,5,FALSE),"0")+H1463</f>
        <v>0</v>
      </c>
      <c r="L1463" s="1">
        <f t="shared" si="68"/>
        <v>0</v>
      </c>
      <c r="M1463" t="s">
        <v>24</v>
      </c>
      <c r="N1463" t="s">
        <v>24</v>
      </c>
      <c r="O1463" t="s">
        <v>109</v>
      </c>
      <c r="P1463" t="s">
        <v>41</v>
      </c>
      <c r="Q1463" t="s">
        <v>22</v>
      </c>
      <c r="R1463" t="s">
        <v>23</v>
      </c>
      <c r="S1463" t="s">
        <v>24</v>
      </c>
      <c r="T1463" s="1"/>
    </row>
    <row r="1464" spans="1:20" x14ac:dyDescent="0.25">
      <c r="A1464" t="str">
        <f t="shared" si="66"/>
        <v>S1005500099802</v>
      </c>
      <c r="B1464" t="s">
        <v>15</v>
      </c>
      <c r="C1464" t="s">
        <v>847</v>
      </c>
      <c r="D1464" t="s">
        <v>213</v>
      </c>
      <c r="E1464" s="1">
        <v>0</v>
      </c>
      <c r="F1464" s="1">
        <v>0</v>
      </c>
      <c r="G1464" s="1">
        <v>0</v>
      </c>
      <c r="H1464" s="1"/>
      <c r="J1464" s="1">
        <f t="shared" si="67"/>
        <v>0</v>
      </c>
      <c r="K1464" s="1">
        <f>IFERROR(VLOOKUP(A1464,'Ending FY2016'!$A:$E,5,FALSE),"0")+H1464</f>
        <v>0</v>
      </c>
      <c r="L1464" s="1">
        <f t="shared" si="68"/>
        <v>0</v>
      </c>
      <c r="M1464" t="s">
        <v>24</v>
      </c>
      <c r="N1464" t="s">
        <v>24</v>
      </c>
      <c r="O1464" t="s">
        <v>109</v>
      </c>
      <c r="P1464" t="s">
        <v>41</v>
      </c>
      <c r="Q1464" t="s">
        <v>22</v>
      </c>
      <c r="R1464" t="s">
        <v>23</v>
      </c>
      <c r="S1464" t="s">
        <v>24</v>
      </c>
      <c r="T1464" s="1"/>
    </row>
    <row r="1465" spans="1:20" x14ac:dyDescent="0.25">
      <c r="A1465" t="str">
        <f t="shared" si="66"/>
        <v>S1005660011900</v>
      </c>
      <c r="B1465" t="s">
        <v>15</v>
      </c>
      <c r="C1465" t="s">
        <v>567</v>
      </c>
      <c r="D1465" t="s">
        <v>191</v>
      </c>
      <c r="E1465" s="1">
        <v>-53038.69</v>
      </c>
      <c r="F1465" s="1">
        <v>0</v>
      </c>
      <c r="G1465" s="1">
        <v>0</v>
      </c>
      <c r="H1465" s="1"/>
      <c r="J1465" s="1">
        <f t="shared" si="67"/>
        <v>53038.69</v>
      </c>
      <c r="K1465" s="1">
        <f>IFERROR(VLOOKUP(A1465,'Ending FY2016'!$A:$E,5,FALSE),"0")+H1465</f>
        <v>53040.220000000016</v>
      </c>
      <c r="L1465" s="1">
        <f t="shared" si="68"/>
        <v>53038.69</v>
      </c>
      <c r="M1465" t="s">
        <v>18</v>
      </c>
      <c r="N1465" t="s">
        <v>790</v>
      </c>
      <c r="O1465" t="s">
        <v>20</v>
      </c>
      <c r="P1465" t="s">
        <v>41</v>
      </c>
      <c r="Q1465" t="s">
        <v>22</v>
      </c>
      <c r="R1465" t="s">
        <v>23</v>
      </c>
      <c r="S1465" t="s">
        <v>24</v>
      </c>
      <c r="T1465" s="1"/>
    </row>
    <row r="1466" spans="1:20" x14ac:dyDescent="0.25">
      <c r="A1466" t="str">
        <f t="shared" si="66"/>
        <v>S1005660012400</v>
      </c>
      <c r="B1466" t="s">
        <v>15</v>
      </c>
      <c r="C1466" t="s">
        <v>567</v>
      </c>
      <c r="D1466" t="s">
        <v>160</v>
      </c>
      <c r="E1466" s="1">
        <v>-148165.92000000001</v>
      </c>
      <c r="F1466" s="1">
        <v>214279.63</v>
      </c>
      <c r="G1466" s="1">
        <v>0</v>
      </c>
      <c r="H1466" s="1"/>
      <c r="J1466" s="1">
        <f t="shared" si="67"/>
        <v>-66113.709999999992</v>
      </c>
      <c r="K1466" s="1">
        <f>IFERROR(VLOOKUP(A1466,'Ending FY2016'!$A:$E,5,FALSE),"0")+H1466</f>
        <v>107163.50999999989</v>
      </c>
      <c r="L1466" s="1">
        <f t="shared" si="68"/>
        <v>107163.50999999989</v>
      </c>
      <c r="M1466" t="s">
        <v>18</v>
      </c>
      <c r="N1466" t="s">
        <v>26</v>
      </c>
      <c r="O1466" t="s">
        <v>20</v>
      </c>
      <c r="P1466" t="s">
        <v>21</v>
      </c>
      <c r="Q1466" t="s">
        <v>22</v>
      </c>
      <c r="R1466" t="s">
        <v>23</v>
      </c>
      <c r="S1466" t="s">
        <v>24</v>
      </c>
      <c r="T1466" s="1"/>
    </row>
    <row r="1467" spans="1:20" x14ac:dyDescent="0.25">
      <c r="A1467" t="str">
        <f t="shared" si="66"/>
        <v>S1005660012800</v>
      </c>
      <c r="B1467" t="s">
        <v>15</v>
      </c>
      <c r="C1467" t="s">
        <v>567</v>
      </c>
      <c r="D1467" t="s">
        <v>55</v>
      </c>
      <c r="E1467" s="1">
        <v>-4006.77</v>
      </c>
      <c r="F1467" s="1">
        <v>0</v>
      </c>
      <c r="G1467" s="1">
        <v>0</v>
      </c>
      <c r="H1467" s="1"/>
      <c r="J1467" s="1">
        <f t="shared" si="67"/>
        <v>4006.77</v>
      </c>
      <c r="K1467" s="1">
        <f>IFERROR(VLOOKUP(A1467,'Ending FY2016'!$A:$E,5,FALSE),"0")+H1467</f>
        <v>4062.4100000000035</v>
      </c>
      <c r="L1467" s="1">
        <f t="shared" si="68"/>
        <v>4062.4100000000035</v>
      </c>
      <c r="M1467" t="s">
        <v>18</v>
      </c>
      <c r="N1467" t="s">
        <v>594</v>
      </c>
      <c r="O1467" t="s">
        <v>20</v>
      </c>
      <c r="P1467" t="s">
        <v>41</v>
      </c>
      <c r="Q1467" t="s">
        <v>22</v>
      </c>
      <c r="R1467" t="s">
        <v>23</v>
      </c>
      <c r="S1467" t="s">
        <v>24</v>
      </c>
      <c r="T1467" s="1"/>
    </row>
    <row r="1468" spans="1:20" x14ac:dyDescent="0.25">
      <c r="A1468" t="str">
        <f t="shared" si="66"/>
        <v>S1005660013000</v>
      </c>
      <c r="B1468" t="s">
        <v>15</v>
      </c>
      <c r="C1468" t="s">
        <v>567</v>
      </c>
      <c r="D1468" t="s">
        <v>196</v>
      </c>
      <c r="E1468" s="1">
        <v>4.9400000000000004</v>
      </c>
      <c r="F1468" s="1">
        <v>0</v>
      </c>
      <c r="G1468" s="1">
        <v>0</v>
      </c>
      <c r="H1468" s="1"/>
      <c r="J1468" s="1">
        <f t="shared" si="67"/>
        <v>-4.9400000000000004</v>
      </c>
      <c r="K1468" s="1">
        <f>IFERROR(VLOOKUP(A1468,'Ending FY2016'!$A:$E,5,FALSE),"0")+H1468</f>
        <v>0</v>
      </c>
      <c r="L1468" s="1">
        <f t="shared" si="68"/>
        <v>-4.9400000000000004</v>
      </c>
      <c r="M1468" t="s">
        <v>18</v>
      </c>
      <c r="N1468" t="s">
        <v>28</v>
      </c>
      <c r="O1468" t="s">
        <v>20</v>
      </c>
      <c r="P1468" t="s">
        <v>21</v>
      </c>
      <c r="Q1468" t="s">
        <v>22</v>
      </c>
      <c r="R1468" t="s">
        <v>23</v>
      </c>
      <c r="S1468" t="s">
        <v>24</v>
      </c>
      <c r="T1468" s="1"/>
    </row>
    <row r="1469" spans="1:20" x14ac:dyDescent="0.25">
      <c r="A1469" t="str">
        <f t="shared" si="66"/>
        <v>S1005660013100</v>
      </c>
      <c r="B1469" t="s">
        <v>15</v>
      </c>
      <c r="C1469" t="s">
        <v>567</v>
      </c>
      <c r="D1469" t="s">
        <v>27</v>
      </c>
      <c r="E1469" s="1">
        <v>-101885.04</v>
      </c>
      <c r="F1469" s="1">
        <v>0</v>
      </c>
      <c r="G1469" s="1">
        <v>0</v>
      </c>
      <c r="H1469" s="1"/>
      <c r="J1469" s="1">
        <f t="shared" si="67"/>
        <v>101885.04</v>
      </c>
      <c r="K1469" s="1">
        <f>IFERROR(VLOOKUP(A1469,'Ending FY2016'!$A:$E,5,FALSE),"0")+H1469</f>
        <v>101890.25</v>
      </c>
      <c r="L1469" s="1">
        <f t="shared" si="68"/>
        <v>101885.04</v>
      </c>
      <c r="M1469" t="s">
        <v>18</v>
      </c>
      <c r="N1469" t="s">
        <v>50</v>
      </c>
      <c r="O1469" t="s">
        <v>20</v>
      </c>
      <c r="P1469" t="s">
        <v>21</v>
      </c>
      <c r="Q1469" t="s">
        <v>22</v>
      </c>
      <c r="R1469" t="s">
        <v>23</v>
      </c>
      <c r="S1469" t="s">
        <v>24</v>
      </c>
      <c r="T1469" s="1"/>
    </row>
    <row r="1470" spans="1:20" x14ac:dyDescent="0.25">
      <c r="A1470" t="str">
        <f t="shared" si="66"/>
        <v>S1005660013200</v>
      </c>
      <c r="B1470" t="s">
        <v>15</v>
      </c>
      <c r="C1470" t="s">
        <v>567</v>
      </c>
      <c r="D1470" t="s">
        <v>57</v>
      </c>
      <c r="E1470" s="1">
        <v>8.7100000000000009</v>
      </c>
      <c r="F1470" s="1">
        <v>0</v>
      </c>
      <c r="G1470" s="1">
        <v>0</v>
      </c>
      <c r="H1470" s="1"/>
      <c r="J1470" s="1">
        <f t="shared" si="67"/>
        <v>-8.7100000000000009</v>
      </c>
      <c r="K1470" s="1">
        <f>IFERROR(VLOOKUP(A1470,'Ending FY2016'!$A:$E,5,FALSE),"0")+H1470</f>
        <v>4.6566128730773926E-10</v>
      </c>
      <c r="L1470" s="1">
        <f t="shared" si="68"/>
        <v>-8.7100000000000009</v>
      </c>
      <c r="M1470" t="s">
        <v>18</v>
      </c>
      <c r="N1470" t="s">
        <v>48</v>
      </c>
      <c r="O1470" t="s">
        <v>20</v>
      </c>
      <c r="P1470" t="s">
        <v>21</v>
      </c>
      <c r="Q1470" t="s">
        <v>22</v>
      </c>
      <c r="R1470" t="s">
        <v>23</v>
      </c>
      <c r="S1470" t="s">
        <v>24</v>
      </c>
      <c r="T1470" s="1"/>
    </row>
    <row r="1471" spans="1:20" x14ac:dyDescent="0.25">
      <c r="A1471" t="str">
        <f t="shared" si="66"/>
        <v>S1005660023200</v>
      </c>
      <c r="B1471" t="s">
        <v>15</v>
      </c>
      <c r="C1471" t="s">
        <v>567</v>
      </c>
      <c r="D1471" t="s">
        <v>69</v>
      </c>
      <c r="E1471" s="1">
        <v>-209782.11</v>
      </c>
      <c r="F1471" s="1">
        <v>0</v>
      </c>
      <c r="G1471" s="1">
        <v>0</v>
      </c>
      <c r="H1471" s="1"/>
      <c r="J1471" s="1">
        <f t="shared" si="67"/>
        <v>209782.11</v>
      </c>
      <c r="K1471" s="1">
        <f>IFERROR(VLOOKUP(A1471,'Ending FY2016'!$A:$E,5,FALSE),"0")+H1471</f>
        <v>157512.16</v>
      </c>
      <c r="L1471" s="1">
        <f t="shared" si="68"/>
        <v>157512.16</v>
      </c>
      <c r="M1471" t="s">
        <v>70</v>
      </c>
      <c r="N1471" t="s">
        <v>48</v>
      </c>
      <c r="O1471" t="s">
        <v>20</v>
      </c>
      <c r="P1471" t="s">
        <v>21</v>
      </c>
      <c r="Q1471" t="s">
        <v>22</v>
      </c>
      <c r="R1471" t="s">
        <v>23</v>
      </c>
      <c r="S1471" t="s">
        <v>24</v>
      </c>
      <c r="T1471" s="1"/>
    </row>
    <row r="1472" spans="1:20" x14ac:dyDescent="0.25">
      <c r="A1472" t="str">
        <f t="shared" si="66"/>
        <v>S1005660033100</v>
      </c>
      <c r="B1472" t="s">
        <v>15</v>
      </c>
      <c r="C1472" t="s">
        <v>567</v>
      </c>
      <c r="D1472" t="s">
        <v>462</v>
      </c>
      <c r="E1472" s="1">
        <v>-63630.61</v>
      </c>
      <c r="F1472" s="1">
        <v>0</v>
      </c>
      <c r="G1472" s="1">
        <v>0</v>
      </c>
      <c r="H1472" s="1"/>
      <c r="J1472" s="1">
        <f t="shared" si="67"/>
        <v>63630.61</v>
      </c>
      <c r="K1472" s="1">
        <f>IFERROR(VLOOKUP(A1472,'Ending FY2016'!$A:$E,5,FALSE),"0")+H1472</f>
        <v>63637.9</v>
      </c>
      <c r="L1472" s="1">
        <f t="shared" si="68"/>
        <v>63630.61</v>
      </c>
      <c r="M1472" t="s">
        <v>36</v>
      </c>
      <c r="N1472" t="s">
        <v>28</v>
      </c>
      <c r="O1472" t="s">
        <v>20</v>
      </c>
      <c r="P1472" t="s">
        <v>21</v>
      </c>
      <c r="Q1472" t="s">
        <v>22</v>
      </c>
      <c r="R1472" t="s">
        <v>23</v>
      </c>
      <c r="S1472" t="s">
        <v>24</v>
      </c>
      <c r="T1472" s="1"/>
    </row>
    <row r="1473" spans="1:20" x14ac:dyDescent="0.25">
      <c r="A1473" t="str">
        <f t="shared" si="66"/>
        <v>S1005660012000</v>
      </c>
      <c r="B1473" t="s">
        <v>15</v>
      </c>
      <c r="C1473" t="s">
        <v>567</v>
      </c>
      <c r="D1473" t="s">
        <v>159</v>
      </c>
      <c r="E1473" s="1">
        <v>0</v>
      </c>
      <c r="F1473" s="1">
        <v>0</v>
      </c>
      <c r="G1473" s="1">
        <v>0</v>
      </c>
      <c r="H1473" s="1"/>
      <c r="J1473" s="1">
        <f t="shared" si="67"/>
        <v>0</v>
      </c>
      <c r="K1473" s="1">
        <f>IFERROR(VLOOKUP(A1473,'Ending FY2016'!$A:$E,5,FALSE),"0")+H1473</f>
        <v>0</v>
      </c>
      <c r="L1473" s="1">
        <f t="shared" si="68"/>
        <v>0</v>
      </c>
      <c r="M1473" t="s">
        <v>18</v>
      </c>
      <c r="N1473" t="s">
        <v>849</v>
      </c>
      <c r="O1473" t="s">
        <v>20</v>
      </c>
      <c r="P1473" t="s">
        <v>21</v>
      </c>
      <c r="Q1473" t="s">
        <v>22</v>
      </c>
      <c r="R1473" t="s">
        <v>23</v>
      </c>
      <c r="S1473" t="s">
        <v>24</v>
      </c>
      <c r="T1473" s="1"/>
    </row>
    <row r="1474" spans="1:20" x14ac:dyDescent="0.25">
      <c r="A1474" t="str">
        <f t="shared" si="66"/>
        <v>S1005660012100</v>
      </c>
      <c r="B1474" t="s">
        <v>15</v>
      </c>
      <c r="C1474" t="s">
        <v>567</v>
      </c>
      <c r="D1474" t="s">
        <v>51</v>
      </c>
      <c r="E1474" s="1">
        <v>-11530.24</v>
      </c>
      <c r="F1474" s="1">
        <v>0</v>
      </c>
      <c r="G1474" s="1">
        <v>0</v>
      </c>
      <c r="H1474" s="1"/>
      <c r="J1474" s="1">
        <f t="shared" si="67"/>
        <v>11530.24</v>
      </c>
      <c r="K1474" s="1">
        <f>IFERROR(VLOOKUP(A1474,'Ending FY2016'!$A:$E,5,FALSE),"0")+H1474</f>
        <v>11535.169999999998</v>
      </c>
      <c r="L1474" s="1">
        <f t="shared" si="68"/>
        <v>11530.24</v>
      </c>
      <c r="M1474" t="s">
        <v>18</v>
      </c>
      <c r="N1474" t="s">
        <v>58</v>
      </c>
      <c r="O1474" t="s">
        <v>20</v>
      </c>
      <c r="P1474" t="s">
        <v>41</v>
      </c>
      <c r="Q1474" t="s">
        <v>22</v>
      </c>
      <c r="R1474" t="s">
        <v>23</v>
      </c>
      <c r="S1474" t="s">
        <v>24</v>
      </c>
      <c r="T1474" s="1"/>
    </row>
    <row r="1475" spans="1:20" x14ac:dyDescent="0.25">
      <c r="A1475" t="str">
        <f t="shared" si="66"/>
        <v>S1005660012200</v>
      </c>
      <c r="B1475" t="s">
        <v>15</v>
      </c>
      <c r="C1475" t="s">
        <v>567</v>
      </c>
      <c r="D1475" t="s">
        <v>53</v>
      </c>
      <c r="E1475" s="1">
        <v>5</v>
      </c>
      <c r="F1475" s="1">
        <v>0</v>
      </c>
      <c r="G1475" s="1">
        <v>0</v>
      </c>
      <c r="H1475" s="1"/>
      <c r="J1475" s="1">
        <f t="shared" si="67"/>
        <v>-5</v>
      </c>
      <c r="K1475" s="1">
        <f>IFERROR(VLOOKUP(A1475,'Ending FY2016'!$A:$E,5,FALSE),"0")+H1475</f>
        <v>0</v>
      </c>
      <c r="L1475" s="1">
        <f t="shared" si="68"/>
        <v>-5</v>
      </c>
      <c r="M1475" t="s">
        <v>18</v>
      </c>
      <c r="N1475" t="s">
        <v>192</v>
      </c>
      <c r="O1475" t="s">
        <v>20</v>
      </c>
      <c r="P1475" t="s">
        <v>21</v>
      </c>
      <c r="Q1475" t="s">
        <v>22</v>
      </c>
      <c r="R1475" t="s">
        <v>23</v>
      </c>
      <c r="S1475" t="s">
        <v>23</v>
      </c>
      <c r="T1475" s="1"/>
    </row>
    <row r="1476" spans="1:20" x14ac:dyDescent="0.25">
      <c r="A1476" t="str">
        <f t="shared" ref="A1476:A1539" si="69">B1476&amp;C1476&amp;D1476</f>
        <v>S1005660012300</v>
      </c>
      <c r="B1476" t="s">
        <v>15</v>
      </c>
      <c r="C1476" t="s">
        <v>567</v>
      </c>
      <c r="D1476" t="s">
        <v>129</v>
      </c>
      <c r="E1476" s="1">
        <v>-3.61</v>
      </c>
      <c r="F1476" s="1">
        <v>0</v>
      </c>
      <c r="G1476" s="1">
        <v>0</v>
      </c>
      <c r="H1476" s="1"/>
      <c r="J1476" s="1">
        <f t="shared" ref="J1476:J1539" si="70">-E1476-F1476+G1476+H1476</f>
        <v>3.61</v>
      </c>
      <c r="K1476" s="1">
        <f>IFERROR(VLOOKUP(A1476,'Ending FY2016'!$A:$E,5,FALSE),"0")+H1476</f>
        <v>7.2759576141834259E-11</v>
      </c>
      <c r="L1476" s="1">
        <f t="shared" ref="L1476:L1539" si="71">IF(J1476-K1476&lt;-10,K1476+I1476,IF(J1476-K1476&gt;10,K1476+I1476,J1476+I1476))</f>
        <v>3.61</v>
      </c>
      <c r="M1476" t="s">
        <v>18</v>
      </c>
      <c r="N1476" t="s">
        <v>592</v>
      </c>
      <c r="O1476" t="s">
        <v>20</v>
      </c>
      <c r="P1476" t="s">
        <v>21</v>
      </c>
      <c r="Q1476" t="s">
        <v>22</v>
      </c>
      <c r="R1476" t="s">
        <v>23</v>
      </c>
      <c r="S1476" t="s">
        <v>23</v>
      </c>
      <c r="T1476" s="1"/>
    </row>
    <row r="1477" spans="1:20" x14ac:dyDescent="0.25">
      <c r="A1477" t="str">
        <f t="shared" si="69"/>
        <v>S1005660012500</v>
      </c>
      <c r="B1477" t="s">
        <v>15</v>
      </c>
      <c r="C1477" t="s">
        <v>567</v>
      </c>
      <c r="D1477" t="s">
        <v>17</v>
      </c>
      <c r="E1477" s="1">
        <v>-2</v>
      </c>
      <c r="F1477" s="1">
        <v>0</v>
      </c>
      <c r="G1477" s="1">
        <v>0</v>
      </c>
      <c r="H1477" s="1"/>
      <c r="J1477" s="1">
        <f t="shared" si="70"/>
        <v>2</v>
      </c>
      <c r="K1477" s="1">
        <f>IFERROR(VLOOKUP(A1477,'Ending FY2016'!$A:$E,5,FALSE),"0")+H1477</f>
        <v>0</v>
      </c>
      <c r="L1477" s="1">
        <f t="shared" si="71"/>
        <v>2</v>
      </c>
      <c r="M1477" t="s">
        <v>18</v>
      </c>
      <c r="N1477" t="s">
        <v>850</v>
      </c>
      <c r="O1477" t="s">
        <v>20</v>
      </c>
      <c r="P1477" t="s">
        <v>23</v>
      </c>
      <c r="Q1477" t="s">
        <v>22</v>
      </c>
      <c r="R1477" t="s">
        <v>23</v>
      </c>
      <c r="S1477" t="s">
        <v>24</v>
      </c>
      <c r="T1477" s="1"/>
    </row>
    <row r="1478" spans="1:20" x14ac:dyDescent="0.25">
      <c r="A1478" t="str">
        <f t="shared" si="69"/>
        <v>S1005660012600</v>
      </c>
      <c r="B1478" t="s">
        <v>15</v>
      </c>
      <c r="C1478" t="s">
        <v>567</v>
      </c>
      <c r="D1478" t="s">
        <v>54</v>
      </c>
      <c r="E1478" s="1">
        <v>-12741.97</v>
      </c>
      <c r="F1478" s="1">
        <v>0</v>
      </c>
      <c r="G1478" s="1">
        <v>0</v>
      </c>
      <c r="H1478" s="1"/>
      <c r="J1478" s="1">
        <f t="shared" si="70"/>
        <v>12741.97</v>
      </c>
      <c r="K1478" s="1">
        <f>IFERROR(VLOOKUP(A1478,'Ending FY2016'!$A:$E,5,FALSE),"0")+H1478</f>
        <v>12752.579999999958</v>
      </c>
      <c r="L1478" s="1">
        <f t="shared" si="71"/>
        <v>12752.579999999958</v>
      </c>
      <c r="M1478" t="s">
        <v>18</v>
      </c>
      <c r="N1478" t="s">
        <v>179</v>
      </c>
      <c r="O1478" t="s">
        <v>20</v>
      </c>
      <c r="P1478" t="s">
        <v>21</v>
      </c>
      <c r="Q1478" t="s">
        <v>22</v>
      </c>
      <c r="R1478" t="s">
        <v>23</v>
      </c>
      <c r="S1478" t="s">
        <v>24</v>
      </c>
      <c r="T1478" s="1"/>
    </row>
    <row r="1479" spans="1:20" x14ac:dyDescent="0.25">
      <c r="A1479" t="str">
        <f t="shared" si="69"/>
        <v>S1005660012700</v>
      </c>
      <c r="B1479" t="s">
        <v>15</v>
      </c>
      <c r="C1479" t="s">
        <v>567</v>
      </c>
      <c r="D1479" t="s">
        <v>177</v>
      </c>
      <c r="E1479" s="1">
        <v>-6.14</v>
      </c>
      <c r="F1479" s="1">
        <v>0</v>
      </c>
      <c r="G1479" s="1">
        <v>0</v>
      </c>
      <c r="H1479" s="1"/>
      <c r="J1479" s="1">
        <f t="shared" si="70"/>
        <v>6.14</v>
      </c>
      <c r="K1479" s="1">
        <f>IFERROR(VLOOKUP(A1479,'Ending FY2016'!$A:$E,5,FALSE),"0")+H1479</f>
        <v>0</v>
      </c>
      <c r="L1479" s="1">
        <f t="shared" si="71"/>
        <v>6.14</v>
      </c>
      <c r="M1479" t="s">
        <v>18</v>
      </c>
      <c r="N1479" t="s">
        <v>44</v>
      </c>
      <c r="O1479" t="s">
        <v>20</v>
      </c>
      <c r="P1479" t="s">
        <v>21</v>
      </c>
      <c r="Q1479" t="s">
        <v>22</v>
      </c>
      <c r="R1479" t="s">
        <v>23</v>
      </c>
      <c r="S1479" t="s">
        <v>24</v>
      </c>
      <c r="T1479" s="1"/>
    </row>
    <row r="1480" spans="1:20" x14ac:dyDescent="0.25">
      <c r="A1480" t="str">
        <f t="shared" si="69"/>
        <v>S1005660012900</v>
      </c>
      <c r="B1480" t="s">
        <v>15</v>
      </c>
      <c r="C1480" t="s">
        <v>567</v>
      </c>
      <c r="D1480" t="s">
        <v>25</v>
      </c>
      <c r="E1480" s="1">
        <v>-9884.65</v>
      </c>
      <c r="F1480" s="1">
        <v>0</v>
      </c>
      <c r="G1480" s="1">
        <v>0</v>
      </c>
      <c r="H1480" s="1"/>
      <c r="J1480" s="1">
        <f t="shared" si="70"/>
        <v>9884.65</v>
      </c>
      <c r="K1480" s="1">
        <f>IFERROR(VLOOKUP(A1480,'Ending FY2016'!$A:$E,5,FALSE),"0")+H1480</f>
        <v>10.450000000000728</v>
      </c>
      <c r="L1480" s="1">
        <f t="shared" si="71"/>
        <v>10.450000000000728</v>
      </c>
      <c r="M1480" t="s">
        <v>18</v>
      </c>
      <c r="N1480" t="s">
        <v>634</v>
      </c>
      <c r="O1480" t="s">
        <v>20</v>
      </c>
      <c r="P1480" t="s">
        <v>21</v>
      </c>
      <c r="Q1480" t="s">
        <v>22</v>
      </c>
      <c r="R1480" t="s">
        <v>23</v>
      </c>
      <c r="S1480" t="s">
        <v>24</v>
      </c>
      <c r="T1480" s="1"/>
    </row>
    <row r="1481" spans="1:20" x14ac:dyDescent="0.25">
      <c r="A1481" t="str">
        <f t="shared" si="69"/>
        <v>S1005660013300</v>
      </c>
      <c r="B1481" t="s">
        <v>15</v>
      </c>
      <c r="C1481" t="s">
        <v>567</v>
      </c>
      <c r="D1481" t="s">
        <v>59</v>
      </c>
      <c r="E1481" s="1">
        <v>386900.05</v>
      </c>
      <c r="F1481" s="1">
        <v>0</v>
      </c>
      <c r="G1481" s="1">
        <v>0</v>
      </c>
      <c r="H1481" s="1"/>
      <c r="J1481" s="1">
        <f t="shared" si="70"/>
        <v>-386900.05</v>
      </c>
      <c r="K1481" s="1">
        <f>IFERROR(VLOOKUP(A1481,'Ending FY2016'!$A:$E,5,FALSE),"0")+H1481</f>
        <v>0</v>
      </c>
      <c r="L1481" s="1">
        <f t="shared" si="71"/>
        <v>0</v>
      </c>
      <c r="M1481" t="s">
        <v>18</v>
      </c>
      <c r="N1481" t="s">
        <v>56</v>
      </c>
      <c r="O1481" t="s">
        <v>20</v>
      </c>
      <c r="P1481" t="s">
        <v>23</v>
      </c>
      <c r="Q1481" t="s">
        <v>22</v>
      </c>
      <c r="R1481" t="s">
        <v>23</v>
      </c>
      <c r="S1481" t="s">
        <v>24</v>
      </c>
      <c r="T1481" s="1"/>
    </row>
    <row r="1482" spans="1:20" x14ac:dyDescent="0.25">
      <c r="A1482" t="str">
        <f t="shared" si="69"/>
        <v>S1005660013500</v>
      </c>
      <c r="B1482" t="s">
        <v>15</v>
      </c>
      <c r="C1482" t="s">
        <v>567</v>
      </c>
      <c r="D1482" t="s">
        <v>31</v>
      </c>
      <c r="E1482" s="1">
        <v>6</v>
      </c>
      <c r="F1482" s="1">
        <v>0</v>
      </c>
      <c r="G1482" s="1">
        <v>0</v>
      </c>
      <c r="H1482" s="1"/>
      <c r="J1482" s="1">
        <f t="shared" si="70"/>
        <v>-6</v>
      </c>
      <c r="K1482" s="1">
        <f>IFERROR(VLOOKUP(A1482,'Ending FY2016'!$A:$E,5,FALSE),"0")+H1482</f>
        <v>0</v>
      </c>
      <c r="L1482" s="1">
        <f t="shared" si="71"/>
        <v>-6</v>
      </c>
      <c r="M1482" t="s">
        <v>18</v>
      </c>
      <c r="N1482" t="s">
        <v>52</v>
      </c>
      <c r="O1482" t="s">
        <v>20</v>
      </c>
      <c r="P1482" t="s">
        <v>21</v>
      </c>
      <c r="Q1482" t="s">
        <v>22</v>
      </c>
      <c r="R1482" t="s">
        <v>23</v>
      </c>
      <c r="S1482" t="s">
        <v>23</v>
      </c>
      <c r="T1482" s="1"/>
    </row>
    <row r="1483" spans="1:20" x14ac:dyDescent="0.25">
      <c r="A1483" t="str">
        <f t="shared" si="69"/>
        <v>S1005660013700</v>
      </c>
      <c r="B1483" t="s">
        <v>15</v>
      </c>
      <c r="C1483" t="s">
        <v>567</v>
      </c>
      <c r="D1483" t="s">
        <v>33</v>
      </c>
      <c r="E1483" s="1">
        <v>0</v>
      </c>
      <c r="F1483" s="1">
        <v>0</v>
      </c>
      <c r="G1483" s="1">
        <v>0</v>
      </c>
      <c r="H1483" s="1"/>
      <c r="J1483" s="1">
        <f t="shared" si="70"/>
        <v>0</v>
      </c>
      <c r="K1483" s="1">
        <f>IFERROR(VLOOKUP(A1483,'Ending FY2016'!$A:$E,5,FALSE),"0")+H1483</f>
        <v>0</v>
      </c>
      <c r="L1483" s="1">
        <f t="shared" si="71"/>
        <v>0</v>
      </c>
      <c r="M1483" t="s">
        <v>18</v>
      </c>
      <c r="N1483" t="s">
        <v>606</v>
      </c>
      <c r="O1483" t="s">
        <v>20</v>
      </c>
      <c r="P1483" t="s">
        <v>23</v>
      </c>
      <c r="Q1483" t="s">
        <v>22</v>
      </c>
      <c r="R1483" t="s">
        <v>23</v>
      </c>
      <c r="S1483" t="s">
        <v>24</v>
      </c>
      <c r="T1483" s="1"/>
    </row>
    <row r="1484" spans="1:20" x14ac:dyDescent="0.25">
      <c r="A1484" t="str">
        <f t="shared" si="69"/>
        <v>S1005660013900</v>
      </c>
      <c r="B1484" t="s">
        <v>15</v>
      </c>
      <c r="C1484" t="s">
        <v>567</v>
      </c>
      <c r="D1484" t="s">
        <v>240</v>
      </c>
      <c r="E1484" s="1">
        <v>0</v>
      </c>
      <c r="F1484" s="1">
        <v>0</v>
      </c>
      <c r="G1484" s="1">
        <v>0</v>
      </c>
      <c r="H1484" s="1"/>
      <c r="J1484" s="1">
        <f t="shared" si="70"/>
        <v>0</v>
      </c>
      <c r="K1484" s="1">
        <f>IFERROR(VLOOKUP(A1484,'Ending FY2016'!$A:$E,5,FALSE),"0")+H1484</f>
        <v>0</v>
      </c>
      <c r="L1484" s="1">
        <f t="shared" si="71"/>
        <v>0</v>
      </c>
      <c r="M1484" t="s">
        <v>18</v>
      </c>
      <c r="N1484" t="s">
        <v>851</v>
      </c>
      <c r="O1484" t="s">
        <v>20</v>
      </c>
      <c r="P1484" t="s">
        <v>21</v>
      </c>
      <c r="Q1484" t="s">
        <v>22</v>
      </c>
      <c r="R1484" t="s">
        <v>23</v>
      </c>
      <c r="S1484" t="s">
        <v>24</v>
      </c>
      <c r="T1484" s="1"/>
    </row>
    <row r="1485" spans="1:20" x14ac:dyDescent="0.25">
      <c r="A1485" t="str">
        <f t="shared" si="69"/>
        <v>S1005660014100</v>
      </c>
      <c r="B1485" t="s">
        <v>15</v>
      </c>
      <c r="C1485" t="s">
        <v>567</v>
      </c>
      <c r="D1485" t="s">
        <v>64</v>
      </c>
      <c r="E1485" s="1">
        <v>-3.93</v>
      </c>
      <c r="F1485" s="1">
        <v>0</v>
      </c>
      <c r="G1485" s="1">
        <v>0</v>
      </c>
      <c r="H1485" s="1"/>
      <c r="J1485" s="1">
        <f t="shared" si="70"/>
        <v>3.93</v>
      </c>
      <c r="K1485" s="1">
        <f>IFERROR(VLOOKUP(A1485,'Ending FY2016'!$A:$E,5,FALSE),"0")+H1485</f>
        <v>0</v>
      </c>
      <c r="L1485" s="1">
        <f t="shared" si="71"/>
        <v>3.93</v>
      </c>
      <c r="M1485" t="s">
        <v>18</v>
      </c>
      <c r="N1485" t="s">
        <v>65</v>
      </c>
      <c r="O1485" t="s">
        <v>20</v>
      </c>
      <c r="P1485" t="s">
        <v>41</v>
      </c>
      <c r="Q1485" t="s">
        <v>22</v>
      </c>
      <c r="R1485" t="s">
        <v>23</v>
      </c>
      <c r="S1485" t="s">
        <v>66</v>
      </c>
      <c r="T1485" s="1"/>
    </row>
    <row r="1486" spans="1:20" x14ac:dyDescent="0.25">
      <c r="A1486" t="str">
        <f t="shared" si="69"/>
        <v>S1005660023000</v>
      </c>
      <c r="B1486" t="s">
        <v>15</v>
      </c>
      <c r="C1486" t="s">
        <v>567</v>
      </c>
      <c r="D1486" t="s">
        <v>310</v>
      </c>
      <c r="E1486" s="1">
        <v>-120.93</v>
      </c>
      <c r="F1486" s="1">
        <v>0</v>
      </c>
      <c r="G1486" s="1">
        <v>0</v>
      </c>
      <c r="H1486" s="1"/>
      <c r="J1486" s="1">
        <f t="shared" si="70"/>
        <v>120.93</v>
      </c>
      <c r="K1486" s="1">
        <f>IFERROR(VLOOKUP(A1486,'Ending FY2016'!$A:$E,5,FALSE),"0")+H1486</f>
        <v>121.88000000000001</v>
      </c>
      <c r="L1486" s="1">
        <f t="shared" si="71"/>
        <v>120.93</v>
      </c>
      <c r="M1486" t="s">
        <v>70</v>
      </c>
      <c r="N1486" t="s">
        <v>311</v>
      </c>
      <c r="O1486" t="s">
        <v>20</v>
      </c>
      <c r="P1486" t="s">
        <v>21</v>
      </c>
      <c r="Q1486" t="s">
        <v>22</v>
      </c>
      <c r="R1486" t="s">
        <v>23</v>
      </c>
      <c r="S1486" t="s">
        <v>24</v>
      </c>
      <c r="T1486" s="1"/>
    </row>
    <row r="1487" spans="1:20" x14ac:dyDescent="0.25">
      <c r="A1487" t="str">
        <f t="shared" si="69"/>
        <v>S1005660023100</v>
      </c>
      <c r="B1487" t="s">
        <v>15</v>
      </c>
      <c r="C1487" t="s">
        <v>567</v>
      </c>
      <c r="D1487" t="s">
        <v>149</v>
      </c>
      <c r="E1487" s="1">
        <v>-189009.81</v>
      </c>
      <c r="F1487" s="1">
        <v>0</v>
      </c>
      <c r="G1487" s="1">
        <v>0</v>
      </c>
      <c r="H1487" s="1"/>
      <c r="J1487" s="1">
        <f t="shared" si="70"/>
        <v>189009.81</v>
      </c>
      <c r="K1487" s="1">
        <f>IFERROR(VLOOKUP(A1487,'Ending FY2016'!$A:$E,5,FALSE),"0")+H1487</f>
        <v>189023.51</v>
      </c>
      <c r="L1487" s="1">
        <f t="shared" si="71"/>
        <v>189023.51</v>
      </c>
      <c r="M1487" t="s">
        <v>70</v>
      </c>
      <c r="N1487" t="s">
        <v>26</v>
      </c>
      <c r="O1487" t="s">
        <v>20</v>
      </c>
      <c r="P1487" t="s">
        <v>21</v>
      </c>
      <c r="Q1487" t="s">
        <v>22</v>
      </c>
      <c r="R1487" t="s">
        <v>23</v>
      </c>
      <c r="S1487" t="s">
        <v>24</v>
      </c>
      <c r="T1487" s="1"/>
    </row>
    <row r="1488" spans="1:20" x14ac:dyDescent="0.25">
      <c r="A1488" t="str">
        <f t="shared" si="69"/>
        <v>S1005660023400</v>
      </c>
      <c r="B1488" t="s">
        <v>15</v>
      </c>
      <c r="C1488" t="s">
        <v>567</v>
      </c>
      <c r="D1488" t="s">
        <v>71</v>
      </c>
      <c r="E1488" s="1">
        <v>-390882.26</v>
      </c>
      <c r="F1488" s="1">
        <v>0</v>
      </c>
      <c r="G1488" s="1">
        <v>0</v>
      </c>
      <c r="H1488" s="1"/>
      <c r="J1488" s="1">
        <f t="shared" si="70"/>
        <v>390882.26</v>
      </c>
      <c r="K1488" s="1">
        <f>IFERROR(VLOOKUP(A1488,'Ending FY2016'!$A:$E,5,FALSE),"0")+H1488</f>
        <v>399885.33999999991</v>
      </c>
      <c r="L1488" s="1">
        <f t="shared" si="71"/>
        <v>399885.33999999991</v>
      </c>
      <c r="M1488" t="s">
        <v>70</v>
      </c>
      <c r="N1488" t="s">
        <v>56</v>
      </c>
      <c r="O1488" t="s">
        <v>20</v>
      </c>
      <c r="P1488" t="s">
        <v>41</v>
      </c>
      <c r="Q1488" t="s">
        <v>22</v>
      </c>
      <c r="R1488" t="s">
        <v>23</v>
      </c>
      <c r="S1488" t="s">
        <v>24</v>
      </c>
      <c r="T1488" s="1"/>
    </row>
    <row r="1489" spans="1:20" x14ac:dyDescent="0.25">
      <c r="A1489" t="str">
        <f t="shared" si="69"/>
        <v>S1005660032500</v>
      </c>
      <c r="B1489" t="s">
        <v>15</v>
      </c>
      <c r="C1489" t="s">
        <v>567</v>
      </c>
      <c r="D1489" t="s">
        <v>150</v>
      </c>
      <c r="E1489" s="1">
        <v>38283.019999999997</v>
      </c>
      <c r="F1489" s="1">
        <v>0</v>
      </c>
      <c r="G1489" s="1">
        <v>0</v>
      </c>
      <c r="H1489" s="1"/>
      <c r="J1489" s="1">
        <f t="shared" si="70"/>
        <v>-38283.019999999997</v>
      </c>
      <c r="K1489" s="1">
        <f>IFERROR(VLOOKUP(A1489,'Ending FY2016'!$A:$E,5,FALSE),"0")+H1489</f>
        <v>-38285.610000000102</v>
      </c>
      <c r="L1489" s="1">
        <f t="shared" si="71"/>
        <v>-38283.019999999997</v>
      </c>
      <c r="M1489" t="s">
        <v>36</v>
      </c>
      <c r="N1489" t="s">
        <v>85</v>
      </c>
      <c r="O1489" t="s">
        <v>20</v>
      </c>
      <c r="P1489" t="s">
        <v>21</v>
      </c>
      <c r="Q1489" t="s">
        <v>22</v>
      </c>
      <c r="R1489" t="s">
        <v>23</v>
      </c>
      <c r="S1489" t="s">
        <v>23</v>
      </c>
      <c r="T1489" s="1"/>
    </row>
    <row r="1490" spans="1:20" x14ac:dyDescent="0.25">
      <c r="A1490" t="str">
        <f t="shared" si="69"/>
        <v>S1005660033200</v>
      </c>
      <c r="B1490" t="s">
        <v>15</v>
      </c>
      <c r="C1490" t="s">
        <v>567</v>
      </c>
      <c r="D1490" t="s">
        <v>463</v>
      </c>
      <c r="E1490" s="1">
        <v>-161.08000000000001</v>
      </c>
      <c r="F1490" s="1">
        <v>0</v>
      </c>
      <c r="G1490" s="1">
        <v>0</v>
      </c>
      <c r="H1490" s="1"/>
      <c r="J1490" s="1">
        <f t="shared" si="70"/>
        <v>161.08000000000001</v>
      </c>
      <c r="K1490" s="1">
        <f>IFERROR(VLOOKUP(A1490,'Ending FY2016'!$A:$E,5,FALSE),"0")+H1490</f>
        <v>167.39000000000001</v>
      </c>
      <c r="L1490" s="1">
        <f t="shared" si="71"/>
        <v>161.08000000000001</v>
      </c>
      <c r="M1490" t="s">
        <v>36</v>
      </c>
      <c r="N1490" t="s">
        <v>32</v>
      </c>
      <c r="O1490" t="s">
        <v>20</v>
      </c>
      <c r="P1490" t="s">
        <v>21</v>
      </c>
      <c r="Q1490" t="s">
        <v>22</v>
      </c>
      <c r="R1490" t="s">
        <v>23</v>
      </c>
      <c r="S1490" t="s">
        <v>24</v>
      </c>
      <c r="T1490" s="1"/>
    </row>
    <row r="1491" spans="1:20" x14ac:dyDescent="0.25">
      <c r="A1491" t="str">
        <f t="shared" si="69"/>
        <v>S1005660042500</v>
      </c>
      <c r="B1491" t="s">
        <v>15</v>
      </c>
      <c r="C1491" t="s">
        <v>567</v>
      </c>
      <c r="D1491" t="s">
        <v>613</v>
      </c>
      <c r="E1491" s="1">
        <v>-82847613.459999993</v>
      </c>
      <c r="F1491" s="1">
        <v>0</v>
      </c>
      <c r="G1491" s="1">
        <v>0</v>
      </c>
      <c r="H1491" s="1"/>
      <c r="J1491" s="1">
        <f t="shared" si="70"/>
        <v>82847613.459999993</v>
      </c>
      <c r="K1491" s="1">
        <f>IFERROR(VLOOKUP(A1491,'Ending FY2016'!$A:$E,5,FALSE),"0")+H1491</f>
        <v>82847614.210000008</v>
      </c>
      <c r="L1491" s="1">
        <f t="shared" si="71"/>
        <v>82847613.459999993</v>
      </c>
      <c r="M1491" t="s">
        <v>140</v>
      </c>
      <c r="N1491" t="s">
        <v>30</v>
      </c>
      <c r="O1491" t="s">
        <v>20</v>
      </c>
      <c r="P1491" t="s">
        <v>41</v>
      </c>
      <c r="Q1491" t="s">
        <v>22</v>
      </c>
      <c r="R1491" t="s">
        <v>23</v>
      </c>
      <c r="S1491" t="s">
        <v>24</v>
      </c>
      <c r="T1491" s="1"/>
    </row>
    <row r="1492" spans="1:20" x14ac:dyDescent="0.25">
      <c r="A1492" t="str">
        <f t="shared" si="69"/>
        <v>S1005660043000</v>
      </c>
      <c r="B1492" t="s">
        <v>15</v>
      </c>
      <c r="C1492" t="s">
        <v>567</v>
      </c>
      <c r="D1492" t="s">
        <v>349</v>
      </c>
      <c r="E1492" s="1">
        <v>0</v>
      </c>
      <c r="F1492" s="1">
        <v>0</v>
      </c>
      <c r="G1492" s="1">
        <v>0</v>
      </c>
      <c r="H1492" s="1"/>
      <c r="J1492" s="1">
        <f t="shared" si="70"/>
        <v>0</v>
      </c>
      <c r="K1492" s="1">
        <f>IFERROR(VLOOKUP(A1492,'Ending FY2016'!$A:$E,5,FALSE),"0")+H1492</f>
        <v>0</v>
      </c>
      <c r="L1492" s="1">
        <f t="shared" si="71"/>
        <v>0</v>
      </c>
      <c r="M1492" t="s">
        <v>140</v>
      </c>
      <c r="N1492" t="s">
        <v>85</v>
      </c>
      <c r="O1492" t="s">
        <v>20</v>
      </c>
      <c r="P1492" t="s">
        <v>21</v>
      </c>
      <c r="Q1492" t="s">
        <v>22</v>
      </c>
      <c r="R1492" t="s">
        <v>23</v>
      </c>
      <c r="S1492" t="s">
        <v>23</v>
      </c>
      <c r="T1492" s="1"/>
    </row>
    <row r="1493" spans="1:20" x14ac:dyDescent="0.25">
      <c r="A1493" t="str">
        <f t="shared" si="69"/>
        <v>S1005660072200</v>
      </c>
      <c r="B1493" t="s">
        <v>15</v>
      </c>
      <c r="C1493" t="s">
        <v>567</v>
      </c>
      <c r="D1493" t="s">
        <v>852</v>
      </c>
      <c r="E1493" s="1">
        <v>-0.81</v>
      </c>
      <c r="F1493" s="1">
        <v>0</v>
      </c>
      <c r="G1493" s="1">
        <v>0</v>
      </c>
      <c r="H1493" s="1"/>
      <c r="J1493" s="1">
        <f t="shared" si="70"/>
        <v>0.81</v>
      </c>
      <c r="K1493" s="1">
        <f>IFERROR(VLOOKUP(A1493,'Ending FY2016'!$A:$E,5,FALSE),"0")+H1493</f>
        <v>-2</v>
      </c>
      <c r="L1493" s="1">
        <f t="shared" si="71"/>
        <v>0.81</v>
      </c>
      <c r="M1493" t="s">
        <v>39</v>
      </c>
      <c r="N1493" t="s">
        <v>28</v>
      </c>
      <c r="O1493" t="s">
        <v>20</v>
      </c>
      <c r="P1493" t="s">
        <v>21</v>
      </c>
      <c r="Q1493" t="s">
        <v>22</v>
      </c>
      <c r="R1493" t="s">
        <v>23</v>
      </c>
      <c r="S1493" t="s">
        <v>24</v>
      </c>
      <c r="T1493" s="1"/>
    </row>
    <row r="1494" spans="1:20" x14ac:dyDescent="0.25">
      <c r="A1494" t="str">
        <f t="shared" si="69"/>
        <v>S2195660077000</v>
      </c>
      <c r="B1494" t="s">
        <v>853</v>
      </c>
      <c r="C1494" t="s">
        <v>567</v>
      </c>
      <c r="D1494" t="s">
        <v>854</v>
      </c>
      <c r="E1494" s="1">
        <v>-78099.570000000007</v>
      </c>
      <c r="F1494" s="1">
        <v>0</v>
      </c>
      <c r="G1494" s="1">
        <v>0</v>
      </c>
      <c r="H1494" s="1"/>
      <c r="J1494" s="1">
        <f t="shared" si="70"/>
        <v>78099.570000000007</v>
      </c>
      <c r="K1494" s="1">
        <f>IFERROR(VLOOKUP(A1494,'Ending FY2016'!$A:$E,5,FALSE),"0")+H1494</f>
        <v>78107.75</v>
      </c>
      <c r="L1494" s="1">
        <f t="shared" si="71"/>
        <v>78099.570000000007</v>
      </c>
      <c r="M1494" t="s">
        <v>39</v>
      </c>
      <c r="N1494" t="s">
        <v>134</v>
      </c>
      <c r="O1494" t="s">
        <v>135</v>
      </c>
      <c r="P1494" t="s">
        <v>41</v>
      </c>
      <c r="Q1494" t="s">
        <v>22</v>
      </c>
      <c r="R1494" t="s">
        <v>79</v>
      </c>
      <c r="S1494" t="s">
        <v>24</v>
      </c>
      <c r="T1494" s="1"/>
    </row>
    <row r="1495" spans="1:20" x14ac:dyDescent="0.25">
      <c r="A1495" t="str">
        <f t="shared" si="69"/>
        <v>S1005660090200</v>
      </c>
      <c r="B1495" t="s">
        <v>15</v>
      </c>
      <c r="C1495" t="s">
        <v>567</v>
      </c>
      <c r="D1495" t="s">
        <v>130</v>
      </c>
      <c r="E1495" s="1">
        <v>-0.71</v>
      </c>
      <c r="F1495" s="1">
        <v>0</v>
      </c>
      <c r="G1495" s="1">
        <v>0</v>
      </c>
      <c r="H1495" s="1"/>
      <c r="J1495" s="1">
        <f t="shared" si="70"/>
        <v>0.71</v>
      </c>
      <c r="K1495" s="1">
        <f>IFERROR(VLOOKUP(A1495,'Ending FY2016'!$A:$E,5,FALSE),"0")+H1495</f>
        <v>1.2199999999999989</v>
      </c>
      <c r="L1495" s="1">
        <f t="shared" si="71"/>
        <v>0.71</v>
      </c>
      <c r="M1495" t="s">
        <v>24</v>
      </c>
      <c r="N1495" t="s">
        <v>24</v>
      </c>
      <c r="O1495" t="s">
        <v>107</v>
      </c>
      <c r="P1495" t="s">
        <v>41</v>
      </c>
      <c r="Q1495" t="s">
        <v>22</v>
      </c>
      <c r="R1495" t="s">
        <v>23</v>
      </c>
      <c r="S1495" t="s">
        <v>24</v>
      </c>
      <c r="T1495" s="1"/>
    </row>
    <row r="1496" spans="1:20" x14ac:dyDescent="0.25">
      <c r="A1496" t="str">
        <f t="shared" si="69"/>
        <v>S1005660090500</v>
      </c>
      <c r="B1496" t="s">
        <v>15</v>
      </c>
      <c r="C1496" t="s">
        <v>567</v>
      </c>
      <c r="D1496" t="s">
        <v>569</v>
      </c>
      <c r="E1496" s="1">
        <v>-71119.95</v>
      </c>
      <c r="F1496" s="1">
        <v>0</v>
      </c>
      <c r="G1496" s="1">
        <v>0</v>
      </c>
      <c r="H1496" s="1"/>
      <c r="J1496" s="1">
        <f t="shared" si="70"/>
        <v>71119.95</v>
      </c>
      <c r="K1496" s="1">
        <f>IFERROR(VLOOKUP(A1496,'Ending FY2016'!$A:$E,5,FALSE),"0")+H1496</f>
        <v>0</v>
      </c>
      <c r="L1496" s="1">
        <f t="shared" si="71"/>
        <v>0</v>
      </c>
      <c r="M1496" t="s">
        <v>24</v>
      </c>
      <c r="N1496" t="s">
        <v>24</v>
      </c>
      <c r="O1496" t="s">
        <v>109</v>
      </c>
      <c r="P1496" t="s">
        <v>41</v>
      </c>
      <c r="Q1496" t="s">
        <v>22</v>
      </c>
      <c r="R1496" t="s">
        <v>23</v>
      </c>
      <c r="S1496" t="s">
        <v>24</v>
      </c>
      <c r="T1496" s="1"/>
    </row>
    <row r="1497" spans="1:20" x14ac:dyDescent="0.25">
      <c r="A1497" t="str">
        <f t="shared" si="69"/>
        <v>S1005660090700</v>
      </c>
      <c r="B1497" t="s">
        <v>15</v>
      </c>
      <c r="C1497" t="s">
        <v>567</v>
      </c>
      <c r="D1497" t="s">
        <v>437</v>
      </c>
      <c r="E1497" s="1">
        <v>-2191473.61</v>
      </c>
      <c r="F1497" s="1">
        <v>0</v>
      </c>
      <c r="G1497" s="1">
        <v>0</v>
      </c>
      <c r="H1497" s="1"/>
      <c r="J1497" s="1">
        <f t="shared" si="70"/>
        <v>2191473.61</v>
      </c>
      <c r="K1497" s="1">
        <f>IFERROR(VLOOKUP(A1497,'Ending FY2016'!$A:$E,5,FALSE),"0")+H1497</f>
        <v>0</v>
      </c>
      <c r="L1497" s="1">
        <f t="shared" si="71"/>
        <v>0</v>
      </c>
      <c r="M1497" t="s">
        <v>24</v>
      </c>
      <c r="N1497" t="s">
        <v>24</v>
      </c>
      <c r="O1497" t="s">
        <v>109</v>
      </c>
      <c r="P1497" t="s">
        <v>41</v>
      </c>
      <c r="Q1497" t="s">
        <v>22</v>
      </c>
      <c r="R1497" t="s">
        <v>23</v>
      </c>
      <c r="S1497" t="s">
        <v>24</v>
      </c>
      <c r="T1497" s="1"/>
    </row>
    <row r="1498" spans="1:20" x14ac:dyDescent="0.25">
      <c r="A1498" t="str">
        <f t="shared" si="69"/>
        <v>S1005660092000</v>
      </c>
      <c r="B1498" t="s">
        <v>15</v>
      </c>
      <c r="C1498" t="s">
        <v>567</v>
      </c>
      <c r="D1498" t="s">
        <v>572</v>
      </c>
      <c r="E1498" s="1">
        <v>-1124557.78</v>
      </c>
      <c r="F1498" s="1">
        <v>0</v>
      </c>
      <c r="G1498" s="1">
        <v>0</v>
      </c>
      <c r="H1498" s="1"/>
      <c r="J1498" s="1">
        <f t="shared" si="70"/>
        <v>1124557.78</v>
      </c>
      <c r="K1498" s="1">
        <f>IFERROR(VLOOKUP(A1498,'Ending FY2016'!$A:$E,5,FALSE),"0")+H1498</f>
        <v>0</v>
      </c>
      <c r="L1498" s="1">
        <f t="shared" si="71"/>
        <v>0</v>
      </c>
      <c r="M1498" t="s">
        <v>24</v>
      </c>
      <c r="N1498" t="s">
        <v>24</v>
      </c>
      <c r="O1498" t="s">
        <v>107</v>
      </c>
      <c r="P1498" t="s">
        <v>41</v>
      </c>
      <c r="Q1498" t="s">
        <v>22</v>
      </c>
      <c r="R1498" t="s">
        <v>23</v>
      </c>
      <c r="S1498" t="s">
        <v>24</v>
      </c>
      <c r="T1498" s="1"/>
    </row>
    <row r="1499" spans="1:20" x14ac:dyDescent="0.25">
      <c r="A1499" t="str">
        <f t="shared" si="69"/>
        <v>S1005660096500</v>
      </c>
      <c r="B1499" t="s">
        <v>15</v>
      </c>
      <c r="C1499" t="s">
        <v>567</v>
      </c>
      <c r="D1499" t="s">
        <v>112</v>
      </c>
      <c r="E1499" s="1">
        <v>0</v>
      </c>
      <c r="F1499" s="1">
        <v>0</v>
      </c>
      <c r="G1499" s="1">
        <v>0</v>
      </c>
      <c r="H1499" s="1"/>
      <c r="J1499" s="1">
        <f t="shared" si="70"/>
        <v>0</v>
      </c>
      <c r="K1499" s="1">
        <f>IFERROR(VLOOKUP(A1499,'Ending FY2016'!$A:$E,5,FALSE),"0")+H1499</f>
        <v>0</v>
      </c>
      <c r="L1499" s="1">
        <f t="shared" si="71"/>
        <v>0</v>
      </c>
      <c r="M1499" t="s">
        <v>24</v>
      </c>
      <c r="N1499" t="s">
        <v>24</v>
      </c>
      <c r="O1499" t="s">
        <v>109</v>
      </c>
      <c r="P1499" t="s">
        <v>41</v>
      </c>
      <c r="Q1499" t="s">
        <v>22</v>
      </c>
      <c r="R1499" t="s">
        <v>23</v>
      </c>
      <c r="S1499" t="s">
        <v>24</v>
      </c>
      <c r="T1499" s="1"/>
    </row>
    <row r="1500" spans="1:20" x14ac:dyDescent="0.25">
      <c r="A1500" t="str">
        <f t="shared" si="69"/>
        <v>S1005660096700</v>
      </c>
      <c r="B1500" t="s">
        <v>15</v>
      </c>
      <c r="C1500" t="s">
        <v>567</v>
      </c>
      <c r="D1500" t="s">
        <v>113</v>
      </c>
      <c r="E1500" s="1">
        <v>-536764.17000000004</v>
      </c>
      <c r="F1500" s="1">
        <v>0</v>
      </c>
      <c r="G1500" s="1">
        <v>0</v>
      </c>
      <c r="H1500" s="1"/>
      <c r="J1500" s="1">
        <f t="shared" si="70"/>
        <v>536764.17000000004</v>
      </c>
      <c r="K1500" s="1">
        <f>IFERROR(VLOOKUP(A1500,'Ending FY2016'!$A:$E,5,FALSE),"0")+H1500</f>
        <v>-95.06</v>
      </c>
      <c r="L1500" s="1">
        <f t="shared" si="71"/>
        <v>-95.06</v>
      </c>
      <c r="M1500" t="s">
        <v>24</v>
      </c>
      <c r="N1500" t="s">
        <v>24</v>
      </c>
      <c r="O1500" t="s">
        <v>109</v>
      </c>
      <c r="P1500" t="s">
        <v>41</v>
      </c>
      <c r="Q1500" t="s">
        <v>22</v>
      </c>
      <c r="R1500" t="s">
        <v>23</v>
      </c>
      <c r="S1500" t="s">
        <v>24</v>
      </c>
      <c r="T1500" s="1"/>
    </row>
    <row r="1501" spans="1:20" x14ac:dyDescent="0.25">
      <c r="A1501" t="str">
        <f t="shared" si="69"/>
        <v>S2115660096700</v>
      </c>
      <c r="B1501" t="s">
        <v>464</v>
      </c>
      <c r="C1501" t="s">
        <v>567</v>
      </c>
      <c r="D1501" t="s">
        <v>113</v>
      </c>
      <c r="E1501" s="1">
        <v>0</v>
      </c>
      <c r="F1501" s="1">
        <v>0</v>
      </c>
      <c r="G1501" s="1">
        <v>0</v>
      </c>
      <c r="H1501" s="1"/>
      <c r="J1501" s="1">
        <f t="shared" si="70"/>
        <v>0</v>
      </c>
      <c r="K1501" s="1">
        <f>IFERROR(VLOOKUP(A1501,'Ending FY2016'!$A:$E,5,FALSE),"0")+H1501</f>
        <v>0</v>
      </c>
      <c r="L1501" s="1">
        <f t="shared" si="71"/>
        <v>0</v>
      </c>
      <c r="M1501" t="s">
        <v>24</v>
      </c>
      <c r="N1501" t="s">
        <v>24</v>
      </c>
      <c r="O1501" t="s">
        <v>109</v>
      </c>
      <c r="P1501" t="s">
        <v>41</v>
      </c>
      <c r="Q1501" t="s">
        <v>22</v>
      </c>
      <c r="R1501" t="s">
        <v>23</v>
      </c>
      <c r="S1501" t="s">
        <v>24</v>
      </c>
      <c r="T1501" s="1"/>
    </row>
    <row r="1502" spans="1:20" x14ac:dyDescent="0.25">
      <c r="A1502" t="str">
        <f t="shared" si="69"/>
        <v>S2485660096700</v>
      </c>
      <c r="B1502" t="s">
        <v>855</v>
      </c>
      <c r="C1502" t="s">
        <v>567</v>
      </c>
      <c r="D1502" t="s">
        <v>113</v>
      </c>
      <c r="E1502" s="1">
        <v>0</v>
      </c>
      <c r="F1502" s="1">
        <v>0</v>
      </c>
      <c r="G1502" s="1">
        <v>0</v>
      </c>
      <c r="H1502" s="1"/>
      <c r="J1502" s="1">
        <f t="shared" si="70"/>
        <v>0</v>
      </c>
      <c r="K1502" s="1">
        <f>IFERROR(VLOOKUP(A1502,'Ending FY2016'!$A:$E,5,FALSE),"0")+H1502</f>
        <v>0</v>
      </c>
      <c r="L1502" s="1">
        <f t="shared" si="71"/>
        <v>0</v>
      </c>
      <c r="M1502" t="s">
        <v>24</v>
      </c>
      <c r="N1502" t="s">
        <v>24</v>
      </c>
      <c r="O1502" t="s">
        <v>109</v>
      </c>
      <c r="P1502" t="s">
        <v>41</v>
      </c>
      <c r="Q1502" t="s">
        <v>22</v>
      </c>
      <c r="R1502" t="s">
        <v>23</v>
      </c>
      <c r="S1502" t="s">
        <v>24</v>
      </c>
      <c r="T1502" s="1"/>
    </row>
    <row r="1503" spans="1:20" x14ac:dyDescent="0.25">
      <c r="A1503" t="str">
        <f t="shared" si="69"/>
        <v>S2725660096700</v>
      </c>
      <c r="B1503" t="s">
        <v>118</v>
      </c>
      <c r="C1503" t="s">
        <v>567</v>
      </c>
      <c r="D1503" t="s">
        <v>113</v>
      </c>
      <c r="E1503" s="1">
        <v>0</v>
      </c>
      <c r="F1503" s="1">
        <v>0</v>
      </c>
      <c r="G1503" s="1">
        <v>0</v>
      </c>
      <c r="H1503" s="1"/>
      <c r="J1503" s="1">
        <f t="shared" si="70"/>
        <v>0</v>
      </c>
      <c r="K1503" s="1">
        <f>IFERROR(VLOOKUP(A1503,'Ending FY2016'!$A:$E,5,FALSE),"0")+H1503</f>
        <v>0</v>
      </c>
      <c r="L1503" s="1">
        <f t="shared" si="71"/>
        <v>0</v>
      </c>
      <c r="M1503" t="s">
        <v>24</v>
      </c>
      <c r="N1503" t="s">
        <v>24</v>
      </c>
      <c r="O1503" t="s">
        <v>109</v>
      </c>
      <c r="P1503" t="s">
        <v>41</v>
      </c>
      <c r="Q1503" t="s">
        <v>22</v>
      </c>
      <c r="R1503" t="s">
        <v>23</v>
      </c>
      <c r="S1503" t="s">
        <v>24</v>
      </c>
      <c r="T1503" s="1"/>
    </row>
    <row r="1504" spans="1:20" x14ac:dyDescent="0.25">
      <c r="A1504" t="str">
        <f t="shared" si="69"/>
        <v>S2775660096700</v>
      </c>
      <c r="B1504" t="s">
        <v>447</v>
      </c>
      <c r="C1504" t="s">
        <v>567</v>
      </c>
      <c r="D1504" t="s">
        <v>113</v>
      </c>
      <c r="E1504" s="1">
        <v>0</v>
      </c>
      <c r="F1504" s="1">
        <v>0</v>
      </c>
      <c r="G1504" s="1">
        <v>0</v>
      </c>
      <c r="H1504" s="1"/>
      <c r="J1504" s="1">
        <f t="shared" si="70"/>
        <v>0</v>
      </c>
      <c r="K1504" s="1">
        <f>IFERROR(VLOOKUP(A1504,'Ending FY2016'!$A:$E,5,FALSE),"0")+H1504</f>
        <v>0</v>
      </c>
      <c r="L1504" s="1">
        <f t="shared" si="71"/>
        <v>0</v>
      </c>
      <c r="M1504" t="s">
        <v>24</v>
      </c>
      <c r="N1504" t="s">
        <v>24</v>
      </c>
      <c r="O1504" t="s">
        <v>109</v>
      </c>
      <c r="P1504" t="s">
        <v>41</v>
      </c>
      <c r="Q1504" t="s">
        <v>22</v>
      </c>
      <c r="R1504" t="s">
        <v>23</v>
      </c>
      <c r="S1504" t="s">
        <v>24</v>
      </c>
      <c r="T1504" s="1"/>
    </row>
    <row r="1505" spans="1:20" x14ac:dyDescent="0.25">
      <c r="A1505" t="str">
        <f t="shared" si="69"/>
        <v>S5215660096700</v>
      </c>
      <c r="B1505" t="s">
        <v>793</v>
      </c>
      <c r="C1505" t="s">
        <v>567</v>
      </c>
      <c r="D1505" t="s">
        <v>113</v>
      </c>
      <c r="E1505" s="1">
        <v>-1350</v>
      </c>
      <c r="F1505" s="1">
        <v>0</v>
      </c>
      <c r="G1505" s="1">
        <v>0</v>
      </c>
      <c r="H1505" s="1"/>
      <c r="J1505" s="1">
        <f t="shared" si="70"/>
        <v>1350</v>
      </c>
      <c r="K1505" s="1">
        <f>IFERROR(VLOOKUP(A1505,'Ending FY2016'!$A:$E,5,FALSE),"0")+H1505-16.78</f>
        <v>-16.78</v>
      </c>
      <c r="L1505" s="1">
        <f t="shared" si="71"/>
        <v>-16.78</v>
      </c>
      <c r="M1505" t="s">
        <v>24</v>
      </c>
      <c r="N1505" t="s">
        <v>24</v>
      </c>
      <c r="O1505" t="s">
        <v>109</v>
      </c>
      <c r="P1505" t="s">
        <v>41</v>
      </c>
      <c r="Q1505" t="s">
        <v>22</v>
      </c>
      <c r="R1505" t="s">
        <v>23</v>
      </c>
      <c r="S1505" t="s">
        <v>24</v>
      </c>
      <c r="T1505" s="1"/>
    </row>
    <row r="1506" spans="1:20" x14ac:dyDescent="0.25">
      <c r="A1506" t="str">
        <f t="shared" si="69"/>
        <v>S1005660097100</v>
      </c>
      <c r="B1506" t="s">
        <v>15</v>
      </c>
      <c r="C1506" t="s">
        <v>567</v>
      </c>
      <c r="D1506" t="s">
        <v>120</v>
      </c>
      <c r="E1506" s="1">
        <v>0</v>
      </c>
      <c r="F1506" s="1">
        <v>0</v>
      </c>
      <c r="G1506" s="1">
        <v>0</v>
      </c>
      <c r="H1506" s="1"/>
      <c r="J1506" s="1">
        <f t="shared" si="70"/>
        <v>0</v>
      </c>
      <c r="K1506" s="1">
        <f>IFERROR(VLOOKUP(A1506,'Ending FY2016'!$A:$E,5,FALSE),"0")+H1506</f>
        <v>0</v>
      </c>
      <c r="L1506" s="1">
        <f t="shared" si="71"/>
        <v>0</v>
      </c>
      <c r="M1506" t="s">
        <v>24</v>
      </c>
      <c r="N1506" t="s">
        <v>24</v>
      </c>
      <c r="O1506" t="s">
        <v>109</v>
      </c>
      <c r="P1506" t="s">
        <v>41</v>
      </c>
      <c r="Q1506" t="s">
        <v>22</v>
      </c>
      <c r="R1506" t="s">
        <v>23</v>
      </c>
      <c r="S1506" t="s">
        <v>24</v>
      </c>
      <c r="T1506" s="1"/>
    </row>
    <row r="1507" spans="1:20" x14ac:dyDescent="0.25">
      <c r="A1507" t="str">
        <f t="shared" si="69"/>
        <v>S5215660098000</v>
      </c>
      <c r="B1507" t="s">
        <v>793</v>
      </c>
      <c r="C1507" t="s">
        <v>567</v>
      </c>
      <c r="D1507" t="s">
        <v>122</v>
      </c>
      <c r="E1507" s="1">
        <v>-164393.92000000001</v>
      </c>
      <c r="F1507" s="1">
        <v>0</v>
      </c>
      <c r="G1507" s="1">
        <v>0</v>
      </c>
      <c r="H1507" s="1"/>
      <c r="J1507" s="1">
        <f t="shared" si="70"/>
        <v>164393.92000000001</v>
      </c>
      <c r="K1507" s="1">
        <f>IFERROR(VLOOKUP(A1507,'Ending FY2016'!$A:$E,5,FALSE),"0")+H1507</f>
        <v>0</v>
      </c>
      <c r="L1507" s="1">
        <f t="shared" si="71"/>
        <v>0</v>
      </c>
      <c r="M1507" t="s">
        <v>24</v>
      </c>
      <c r="N1507" t="s">
        <v>24</v>
      </c>
      <c r="O1507" t="s">
        <v>109</v>
      </c>
      <c r="P1507" t="s">
        <v>41</v>
      </c>
      <c r="Q1507" t="s">
        <v>22</v>
      </c>
      <c r="R1507" t="s">
        <v>23</v>
      </c>
      <c r="S1507" t="s">
        <v>24</v>
      </c>
      <c r="T1507" s="1"/>
    </row>
    <row r="1508" spans="1:20" x14ac:dyDescent="0.25">
      <c r="A1508" t="str">
        <f t="shared" si="69"/>
        <v>S1005660099000</v>
      </c>
      <c r="B1508" t="s">
        <v>15</v>
      </c>
      <c r="C1508" t="s">
        <v>567</v>
      </c>
      <c r="D1508" t="s">
        <v>123</v>
      </c>
      <c r="E1508" s="1">
        <v>0.98</v>
      </c>
      <c r="F1508" s="1">
        <v>0</v>
      </c>
      <c r="G1508" s="1">
        <v>0</v>
      </c>
      <c r="H1508" s="1"/>
      <c r="J1508" s="1">
        <f t="shared" si="70"/>
        <v>-0.98</v>
      </c>
      <c r="K1508" s="1">
        <f>IFERROR(VLOOKUP(A1508,'Ending FY2016'!$A:$E,5,FALSE),"0")+H1508</f>
        <v>0</v>
      </c>
      <c r="L1508" s="1">
        <f t="shared" si="71"/>
        <v>-0.98</v>
      </c>
      <c r="M1508" t="s">
        <v>24</v>
      </c>
      <c r="N1508" t="s">
        <v>24</v>
      </c>
      <c r="O1508" t="s">
        <v>109</v>
      </c>
      <c r="P1508" t="s">
        <v>41</v>
      </c>
      <c r="Q1508" t="s">
        <v>22</v>
      </c>
      <c r="R1508" t="s">
        <v>23</v>
      </c>
      <c r="S1508" t="s">
        <v>24</v>
      </c>
      <c r="T1508" s="1"/>
    </row>
    <row r="1509" spans="1:20" x14ac:dyDescent="0.25">
      <c r="A1509" t="str">
        <f t="shared" si="69"/>
        <v>S5215660099000</v>
      </c>
      <c r="B1509" t="s">
        <v>793</v>
      </c>
      <c r="C1509" t="s">
        <v>567</v>
      </c>
      <c r="D1509" t="s">
        <v>123</v>
      </c>
      <c r="E1509" s="1">
        <v>0</v>
      </c>
      <c r="F1509" s="1">
        <v>0</v>
      </c>
      <c r="G1509" s="1">
        <v>0</v>
      </c>
      <c r="H1509" s="1"/>
      <c r="J1509" s="1">
        <f t="shared" si="70"/>
        <v>0</v>
      </c>
      <c r="K1509" s="1">
        <f>IFERROR(VLOOKUP(A1509,'Ending FY2016'!$A:$E,5,FALSE),"0")+H1509</f>
        <v>0</v>
      </c>
      <c r="L1509" s="1">
        <f t="shared" si="71"/>
        <v>0</v>
      </c>
      <c r="M1509" t="s">
        <v>24</v>
      </c>
      <c r="N1509" t="s">
        <v>24</v>
      </c>
      <c r="O1509" t="s">
        <v>109</v>
      </c>
      <c r="P1509" t="s">
        <v>41</v>
      </c>
      <c r="Q1509" t="s">
        <v>22</v>
      </c>
      <c r="R1509" t="s">
        <v>23</v>
      </c>
      <c r="S1509" t="s">
        <v>24</v>
      </c>
      <c r="T1509" s="1"/>
    </row>
    <row r="1510" spans="1:20" x14ac:dyDescent="0.25">
      <c r="A1510" t="str">
        <f t="shared" si="69"/>
        <v>S1005660099100</v>
      </c>
      <c r="B1510" t="s">
        <v>15</v>
      </c>
      <c r="C1510" t="s">
        <v>567</v>
      </c>
      <c r="D1510" t="s">
        <v>124</v>
      </c>
      <c r="E1510" s="1">
        <v>0</v>
      </c>
      <c r="F1510" s="1">
        <v>0</v>
      </c>
      <c r="G1510" s="1">
        <v>0</v>
      </c>
      <c r="H1510" s="1"/>
      <c r="J1510" s="1">
        <f t="shared" si="70"/>
        <v>0</v>
      </c>
      <c r="K1510" s="1">
        <f>IFERROR(VLOOKUP(A1510,'Ending FY2016'!$A:$E,5,FALSE),"0")+H1510</f>
        <v>95.06</v>
      </c>
      <c r="L1510" s="1">
        <f t="shared" si="71"/>
        <v>95.06</v>
      </c>
      <c r="M1510" t="s">
        <v>24</v>
      </c>
      <c r="N1510" t="s">
        <v>24</v>
      </c>
      <c r="O1510" t="s">
        <v>109</v>
      </c>
      <c r="P1510" t="s">
        <v>41</v>
      </c>
      <c r="Q1510" t="s">
        <v>22</v>
      </c>
      <c r="R1510" t="s">
        <v>23</v>
      </c>
      <c r="S1510" t="s">
        <v>24</v>
      </c>
      <c r="T1510" s="1"/>
    </row>
    <row r="1511" spans="1:20" x14ac:dyDescent="0.25">
      <c r="A1511" t="str">
        <f t="shared" si="69"/>
        <v>S5215660099100</v>
      </c>
      <c r="B1511" t="s">
        <v>793</v>
      </c>
      <c r="C1511" t="s">
        <v>567</v>
      </c>
      <c r="D1511" t="s">
        <v>124</v>
      </c>
      <c r="E1511" s="1">
        <v>0</v>
      </c>
      <c r="F1511" s="1">
        <v>0</v>
      </c>
      <c r="G1511" s="1">
        <v>0</v>
      </c>
      <c r="H1511" s="1"/>
      <c r="J1511" s="1">
        <f t="shared" si="70"/>
        <v>0</v>
      </c>
      <c r="K1511" s="1">
        <f>IFERROR(VLOOKUP(A1511,'Ending FY2016'!$A:$E,5,FALSE),"0")+H1511+16.78</f>
        <v>16.78</v>
      </c>
      <c r="L1511" s="1">
        <f t="shared" si="71"/>
        <v>16.78</v>
      </c>
      <c r="M1511" t="s">
        <v>24</v>
      </c>
      <c r="N1511" t="s">
        <v>24</v>
      </c>
      <c r="O1511" t="s">
        <v>109</v>
      </c>
      <c r="P1511" t="s">
        <v>41</v>
      </c>
      <c r="Q1511" t="s">
        <v>22</v>
      </c>
      <c r="R1511" t="s">
        <v>23</v>
      </c>
      <c r="S1511" t="s">
        <v>24</v>
      </c>
      <c r="T1511" s="1"/>
    </row>
    <row r="1512" spans="1:20" x14ac:dyDescent="0.25">
      <c r="A1512" t="str">
        <f t="shared" si="69"/>
        <v>S1005660099200</v>
      </c>
      <c r="B1512" t="s">
        <v>15</v>
      </c>
      <c r="C1512" t="s">
        <v>567</v>
      </c>
      <c r="D1512" t="s">
        <v>753</v>
      </c>
      <c r="E1512" s="1">
        <v>-18255316.129999999</v>
      </c>
      <c r="F1512" s="1">
        <v>0</v>
      </c>
      <c r="G1512" s="1">
        <v>0</v>
      </c>
      <c r="H1512" s="1"/>
      <c r="J1512" s="1">
        <f t="shared" si="70"/>
        <v>18255316.129999999</v>
      </c>
      <c r="K1512" s="1">
        <f>IFERROR(VLOOKUP(A1512,'Ending FY2016'!$A:$E,5,FALSE),"0")+H1512</f>
        <v>0</v>
      </c>
      <c r="L1512" s="1">
        <f t="shared" si="71"/>
        <v>0</v>
      </c>
      <c r="M1512" t="s">
        <v>24</v>
      </c>
      <c r="N1512" t="s">
        <v>24</v>
      </c>
      <c r="O1512" t="s">
        <v>109</v>
      </c>
      <c r="P1512" t="s">
        <v>41</v>
      </c>
      <c r="Q1512" t="s">
        <v>22</v>
      </c>
      <c r="R1512" t="s">
        <v>23</v>
      </c>
      <c r="S1512" t="s">
        <v>24</v>
      </c>
      <c r="T1512" s="1"/>
    </row>
    <row r="1513" spans="1:20" x14ac:dyDescent="0.25">
      <c r="A1513" t="str">
        <f t="shared" si="69"/>
        <v>S1005660099300</v>
      </c>
      <c r="B1513" t="s">
        <v>15</v>
      </c>
      <c r="C1513" t="s">
        <v>567</v>
      </c>
      <c r="D1513" t="s">
        <v>125</v>
      </c>
      <c r="E1513" s="1">
        <v>142.93</v>
      </c>
      <c r="F1513" s="1">
        <v>12053720.619999999</v>
      </c>
      <c r="G1513" s="1">
        <v>0</v>
      </c>
      <c r="H1513" s="1"/>
      <c r="J1513" s="1">
        <f t="shared" si="70"/>
        <v>-12053863.549999999</v>
      </c>
      <c r="K1513" s="1">
        <f>IFERROR(VLOOKUP(A1513,'Ending FY2016'!$A:$E,5,FALSE),"0")+H1513</f>
        <v>-53509756.710000001</v>
      </c>
      <c r="L1513" s="1">
        <f t="shared" si="71"/>
        <v>-53509756.710000001</v>
      </c>
      <c r="M1513" t="s">
        <v>24</v>
      </c>
      <c r="N1513" t="s">
        <v>24</v>
      </c>
      <c r="O1513" t="s">
        <v>107</v>
      </c>
      <c r="P1513" t="s">
        <v>41</v>
      </c>
      <c r="Q1513" t="s">
        <v>22</v>
      </c>
      <c r="R1513" t="s">
        <v>23</v>
      </c>
      <c r="S1513" t="s">
        <v>24</v>
      </c>
      <c r="T1513" s="1"/>
    </row>
    <row r="1514" spans="1:20" x14ac:dyDescent="0.25">
      <c r="A1514" t="str">
        <f t="shared" si="69"/>
        <v>S5215660099300</v>
      </c>
      <c r="B1514" t="s">
        <v>793</v>
      </c>
      <c r="C1514" t="s">
        <v>567</v>
      </c>
      <c r="D1514" t="s">
        <v>125</v>
      </c>
      <c r="E1514" s="1">
        <v>68886.3</v>
      </c>
      <c r="F1514" s="1">
        <v>98588.15</v>
      </c>
      <c r="G1514" s="1">
        <v>0</v>
      </c>
      <c r="H1514" s="1"/>
      <c r="J1514" s="1">
        <f t="shared" si="70"/>
        <v>-167474.45000000001</v>
      </c>
      <c r="K1514" s="1">
        <f>IFERROR(VLOOKUP(A1514,'Ending FY2016'!$A:$E,5,FALSE),"0")+H1514+43907.9</f>
        <v>43907.9</v>
      </c>
      <c r="L1514" s="1">
        <f t="shared" si="71"/>
        <v>43907.9</v>
      </c>
      <c r="M1514" t="s">
        <v>24</v>
      </c>
      <c r="N1514" t="s">
        <v>24</v>
      </c>
      <c r="O1514" t="s">
        <v>107</v>
      </c>
      <c r="P1514" t="s">
        <v>41</v>
      </c>
      <c r="Q1514" t="s">
        <v>22</v>
      </c>
      <c r="R1514" t="s">
        <v>23</v>
      </c>
      <c r="S1514" t="s">
        <v>24</v>
      </c>
      <c r="T1514" s="1"/>
    </row>
    <row r="1515" spans="1:20" x14ac:dyDescent="0.25">
      <c r="A1515" t="str">
        <f t="shared" si="69"/>
        <v>S1005660099500</v>
      </c>
      <c r="B1515" t="s">
        <v>15</v>
      </c>
      <c r="C1515" t="s">
        <v>567</v>
      </c>
      <c r="D1515" t="s">
        <v>845</v>
      </c>
      <c r="E1515" s="1">
        <v>32.53</v>
      </c>
      <c r="F1515" s="1">
        <v>0</v>
      </c>
      <c r="G1515" s="1">
        <v>0</v>
      </c>
      <c r="H1515" s="1"/>
      <c r="J1515" s="1">
        <f t="shared" si="70"/>
        <v>-32.53</v>
      </c>
      <c r="K1515" s="1">
        <f>IFERROR(VLOOKUP(A1515,'Ending FY2016'!$A:$E,5,FALSE),"0")+H1515</f>
        <v>0</v>
      </c>
      <c r="L1515" s="1">
        <f t="shared" si="71"/>
        <v>0</v>
      </c>
      <c r="M1515" t="s">
        <v>24</v>
      </c>
      <c r="N1515" t="s">
        <v>24</v>
      </c>
      <c r="O1515" t="s">
        <v>109</v>
      </c>
      <c r="P1515" t="s">
        <v>41</v>
      </c>
      <c r="Q1515" t="s">
        <v>22</v>
      </c>
      <c r="R1515" t="s">
        <v>23</v>
      </c>
      <c r="S1515" t="s">
        <v>24</v>
      </c>
      <c r="T1515" s="1"/>
    </row>
    <row r="1516" spans="1:20" x14ac:dyDescent="0.25">
      <c r="A1516" t="str">
        <f t="shared" si="69"/>
        <v>S1005660099600</v>
      </c>
      <c r="B1516" t="s">
        <v>15</v>
      </c>
      <c r="C1516" t="s">
        <v>567</v>
      </c>
      <c r="D1516" t="s">
        <v>212</v>
      </c>
      <c r="E1516" s="1">
        <v>-0.56000000000000005</v>
      </c>
      <c r="F1516" s="1">
        <v>0</v>
      </c>
      <c r="G1516" s="1">
        <v>0</v>
      </c>
      <c r="H1516" s="1"/>
      <c r="J1516" s="1">
        <f t="shared" si="70"/>
        <v>0.56000000000000005</v>
      </c>
      <c r="K1516" s="1">
        <f>IFERROR(VLOOKUP(A1516,'Ending FY2016'!$A:$E,5,FALSE),"0")+H1516</f>
        <v>0</v>
      </c>
      <c r="L1516" s="1">
        <f t="shared" si="71"/>
        <v>0.56000000000000005</v>
      </c>
      <c r="M1516" t="s">
        <v>24</v>
      </c>
      <c r="N1516" t="s">
        <v>24</v>
      </c>
      <c r="O1516" t="s">
        <v>109</v>
      </c>
      <c r="P1516" t="s">
        <v>41</v>
      </c>
      <c r="Q1516" t="s">
        <v>22</v>
      </c>
      <c r="R1516" t="s">
        <v>23</v>
      </c>
      <c r="S1516" t="s">
        <v>24</v>
      </c>
      <c r="T1516" s="1"/>
    </row>
    <row r="1517" spans="1:20" x14ac:dyDescent="0.25">
      <c r="A1517" t="str">
        <f t="shared" si="69"/>
        <v>S1005660099800</v>
      </c>
      <c r="B1517" t="s">
        <v>15</v>
      </c>
      <c r="C1517" t="s">
        <v>567</v>
      </c>
      <c r="D1517" t="s">
        <v>144</v>
      </c>
      <c r="E1517" s="1">
        <v>85049.75</v>
      </c>
      <c r="F1517" s="1">
        <v>0</v>
      </c>
      <c r="G1517" s="1">
        <v>0</v>
      </c>
      <c r="H1517" s="1"/>
      <c r="J1517" s="1">
        <f t="shared" si="70"/>
        <v>-85049.75</v>
      </c>
      <c r="K1517" s="1">
        <f>IFERROR(VLOOKUP(A1517,'Ending FY2016'!$A:$E,5,FALSE),"0")+H1517</f>
        <v>0</v>
      </c>
      <c r="L1517" s="1">
        <f t="shared" si="71"/>
        <v>0</v>
      </c>
      <c r="M1517" t="s">
        <v>24</v>
      </c>
      <c r="N1517" t="s">
        <v>24</v>
      </c>
      <c r="O1517" t="s">
        <v>109</v>
      </c>
      <c r="P1517" t="s">
        <v>41</v>
      </c>
      <c r="Q1517" t="s">
        <v>22</v>
      </c>
      <c r="R1517" t="s">
        <v>23</v>
      </c>
      <c r="S1517" t="s">
        <v>24</v>
      </c>
      <c r="T1517" s="1"/>
    </row>
    <row r="1518" spans="1:20" x14ac:dyDescent="0.25">
      <c r="A1518" t="str">
        <f t="shared" si="69"/>
        <v>S1005660099801</v>
      </c>
      <c r="B1518" t="s">
        <v>15</v>
      </c>
      <c r="C1518" t="s">
        <v>567</v>
      </c>
      <c r="D1518" t="s">
        <v>126</v>
      </c>
      <c r="E1518" s="1">
        <v>0</v>
      </c>
      <c r="F1518" s="1">
        <v>0</v>
      </c>
      <c r="G1518" s="1">
        <v>0</v>
      </c>
      <c r="H1518" s="1"/>
      <c r="J1518" s="1">
        <f t="shared" si="70"/>
        <v>0</v>
      </c>
      <c r="K1518" s="1">
        <f>IFERROR(VLOOKUP(A1518,'Ending FY2016'!$A:$E,5,FALSE),"0")+H1518</f>
        <v>0</v>
      </c>
      <c r="L1518" s="1">
        <f t="shared" si="71"/>
        <v>0</v>
      </c>
      <c r="M1518" t="s">
        <v>24</v>
      </c>
      <c r="N1518" t="s">
        <v>24</v>
      </c>
      <c r="O1518" t="s">
        <v>109</v>
      </c>
      <c r="P1518" t="s">
        <v>41</v>
      </c>
      <c r="Q1518" t="s">
        <v>22</v>
      </c>
      <c r="R1518" t="s">
        <v>23</v>
      </c>
      <c r="S1518" t="s">
        <v>24</v>
      </c>
      <c r="T1518" s="1"/>
    </row>
    <row r="1519" spans="1:20" x14ac:dyDescent="0.25">
      <c r="A1519" t="str">
        <f t="shared" si="69"/>
        <v>S2115660099801</v>
      </c>
      <c r="B1519" t="s">
        <v>464</v>
      </c>
      <c r="C1519" t="s">
        <v>567</v>
      </c>
      <c r="D1519" t="s">
        <v>126</v>
      </c>
      <c r="E1519" s="1">
        <v>0</v>
      </c>
      <c r="F1519" s="1">
        <v>0</v>
      </c>
      <c r="G1519" s="1">
        <v>0</v>
      </c>
      <c r="H1519" s="1"/>
      <c r="J1519" s="1">
        <f t="shared" si="70"/>
        <v>0</v>
      </c>
      <c r="K1519" s="1">
        <f>IFERROR(VLOOKUP(A1519,'Ending FY2016'!$A:$E,5,FALSE),"0")+H1519</f>
        <v>0</v>
      </c>
      <c r="L1519" s="1">
        <f t="shared" si="71"/>
        <v>0</v>
      </c>
      <c r="M1519" t="s">
        <v>24</v>
      </c>
      <c r="N1519" t="s">
        <v>24</v>
      </c>
      <c r="O1519" t="s">
        <v>109</v>
      </c>
      <c r="P1519" t="s">
        <v>41</v>
      </c>
      <c r="Q1519" t="s">
        <v>22</v>
      </c>
      <c r="R1519" t="s">
        <v>23</v>
      </c>
      <c r="S1519" t="s">
        <v>24</v>
      </c>
      <c r="T1519" s="1"/>
    </row>
    <row r="1520" spans="1:20" x14ac:dyDescent="0.25">
      <c r="A1520" t="str">
        <f t="shared" si="69"/>
        <v>S2485660099801</v>
      </c>
      <c r="B1520" t="s">
        <v>855</v>
      </c>
      <c r="C1520" t="s">
        <v>567</v>
      </c>
      <c r="D1520" t="s">
        <v>126</v>
      </c>
      <c r="E1520" s="1">
        <v>0</v>
      </c>
      <c r="F1520" s="1">
        <v>0</v>
      </c>
      <c r="G1520" s="1">
        <v>0</v>
      </c>
      <c r="H1520" s="1"/>
      <c r="J1520" s="1">
        <f t="shared" si="70"/>
        <v>0</v>
      </c>
      <c r="K1520" s="1">
        <f>IFERROR(VLOOKUP(A1520,'Ending FY2016'!$A:$E,5,FALSE),"0")+H1520</f>
        <v>0</v>
      </c>
      <c r="L1520" s="1">
        <f t="shared" si="71"/>
        <v>0</v>
      </c>
      <c r="M1520" t="s">
        <v>24</v>
      </c>
      <c r="N1520" t="s">
        <v>24</v>
      </c>
      <c r="O1520" t="s">
        <v>109</v>
      </c>
      <c r="P1520" t="s">
        <v>41</v>
      </c>
      <c r="Q1520" t="s">
        <v>22</v>
      </c>
      <c r="R1520" t="s">
        <v>23</v>
      </c>
      <c r="S1520" t="s">
        <v>24</v>
      </c>
      <c r="T1520" s="1"/>
    </row>
    <row r="1521" spans="1:20" x14ac:dyDescent="0.25">
      <c r="A1521" t="str">
        <f t="shared" si="69"/>
        <v>S2725660099801</v>
      </c>
      <c r="B1521" t="s">
        <v>118</v>
      </c>
      <c r="C1521" t="s">
        <v>567</v>
      </c>
      <c r="D1521" t="s">
        <v>126</v>
      </c>
      <c r="E1521" s="1">
        <v>0</v>
      </c>
      <c r="F1521" s="1">
        <v>0</v>
      </c>
      <c r="G1521" s="1">
        <v>0</v>
      </c>
      <c r="H1521" s="1"/>
      <c r="J1521" s="1">
        <f t="shared" si="70"/>
        <v>0</v>
      </c>
      <c r="K1521" s="1">
        <f>IFERROR(VLOOKUP(A1521,'Ending FY2016'!$A:$E,5,FALSE),"0")+H1521</f>
        <v>0</v>
      </c>
      <c r="L1521" s="1">
        <f t="shared" si="71"/>
        <v>0</v>
      </c>
      <c r="M1521" t="s">
        <v>24</v>
      </c>
      <c r="N1521" t="s">
        <v>24</v>
      </c>
      <c r="O1521" t="s">
        <v>109</v>
      </c>
      <c r="P1521" t="s">
        <v>41</v>
      </c>
      <c r="Q1521" t="s">
        <v>22</v>
      </c>
      <c r="R1521" t="s">
        <v>23</v>
      </c>
      <c r="S1521" t="s">
        <v>24</v>
      </c>
      <c r="T1521" s="1"/>
    </row>
    <row r="1522" spans="1:20" x14ac:dyDescent="0.25">
      <c r="A1522" t="str">
        <f t="shared" si="69"/>
        <v>S5215660099801</v>
      </c>
      <c r="B1522" t="s">
        <v>793</v>
      </c>
      <c r="C1522" t="s">
        <v>567</v>
      </c>
      <c r="D1522" t="s">
        <v>126</v>
      </c>
      <c r="E1522" s="1">
        <v>0</v>
      </c>
      <c r="F1522" s="1">
        <v>0</v>
      </c>
      <c r="G1522" s="1">
        <v>0</v>
      </c>
      <c r="H1522" s="1"/>
      <c r="J1522" s="1">
        <f t="shared" si="70"/>
        <v>0</v>
      </c>
      <c r="K1522" s="1">
        <f>IFERROR(VLOOKUP(A1522,'Ending FY2016'!$A:$E,5,FALSE),"0")+H1522</f>
        <v>0</v>
      </c>
      <c r="L1522" s="1">
        <f t="shared" si="71"/>
        <v>0</v>
      </c>
      <c r="M1522" t="s">
        <v>24</v>
      </c>
      <c r="N1522" t="s">
        <v>24</v>
      </c>
      <c r="O1522" t="s">
        <v>109</v>
      </c>
      <c r="P1522" t="s">
        <v>41</v>
      </c>
      <c r="Q1522" t="s">
        <v>22</v>
      </c>
      <c r="R1522" t="s">
        <v>23</v>
      </c>
      <c r="S1522" t="s">
        <v>24</v>
      </c>
      <c r="T1522" s="1"/>
    </row>
    <row r="1523" spans="1:20" x14ac:dyDescent="0.25">
      <c r="A1523" t="str">
        <f t="shared" si="69"/>
        <v>S1005750013000</v>
      </c>
      <c r="B1523" t="s">
        <v>15</v>
      </c>
      <c r="C1523" t="s">
        <v>393</v>
      </c>
      <c r="D1523" t="s">
        <v>196</v>
      </c>
      <c r="E1523" s="1">
        <v>-31052.75</v>
      </c>
      <c r="F1523" s="1">
        <v>0</v>
      </c>
      <c r="G1523" s="1">
        <v>0</v>
      </c>
      <c r="H1523" s="1"/>
      <c r="J1523" s="1">
        <f t="shared" si="70"/>
        <v>31052.75</v>
      </c>
      <c r="K1523" s="1">
        <f>IFERROR(VLOOKUP(A1523,'Ending FY2016'!$A:$E,5,FALSE),"0")+H1523</f>
        <v>31059.950000000012</v>
      </c>
      <c r="L1523" s="1">
        <f t="shared" si="71"/>
        <v>31052.75</v>
      </c>
      <c r="M1523" t="s">
        <v>18</v>
      </c>
      <c r="N1523" t="s">
        <v>28</v>
      </c>
      <c r="O1523" t="s">
        <v>20</v>
      </c>
      <c r="P1523" t="s">
        <v>21</v>
      </c>
      <c r="Q1523" t="s">
        <v>22</v>
      </c>
      <c r="R1523" t="s">
        <v>23</v>
      </c>
      <c r="S1523" t="s">
        <v>24</v>
      </c>
      <c r="T1523" s="1"/>
    </row>
    <row r="1524" spans="1:20" x14ac:dyDescent="0.25">
      <c r="A1524" t="str">
        <f t="shared" si="69"/>
        <v>S1005750013500</v>
      </c>
      <c r="B1524" t="s">
        <v>15</v>
      </c>
      <c r="C1524" t="s">
        <v>393</v>
      </c>
      <c r="D1524" t="s">
        <v>31</v>
      </c>
      <c r="E1524" s="1">
        <v>-5625.3</v>
      </c>
      <c r="F1524" s="1">
        <v>0</v>
      </c>
      <c r="G1524" s="1">
        <v>0</v>
      </c>
      <c r="H1524" s="1"/>
      <c r="J1524" s="1">
        <f t="shared" si="70"/>
        <v>5625.3</v>
      </c>
      <c r="K1524" s="1">
        <f>IFERROR(VLOOKUP(A1524,'Ending FY2016'!$A:$E,5,FALSE),"0")+H1524</f>
        <v>5633.8899999999994</v>
      </c>
      <c r="L1524" s="1">
        <f t="shared" si="71"/>
        <v>5625.3</v>
      </c>
      <c r="M1524" t="s">
        <v>18</v>
      </c>
      <c r="N1524" t="s">
        <v>171</v>
      </c>
      <c r="O1524" t="s">
        <v>20</v>
      </c>
      <c r="P1524" t="s">
        <v>21</v>
      </c>
      <c r="Q1524" t="s">
        <v>22</v>
      </c>
      <c r="R1524" t="s">
        <v>23</v>
      </c>
      <c r="S1524" t="s">
        <v>23</v>
      </c>
      <c r="T1524" s="1"/>
    </row>
    <row r="1525" spans="1:20" x14ac:dyDescent="0.25">
      <c r="A1525" t="str">
        <f t="shared" si="69"/>
        <v>S1005750097100</v>
      </c>
      <c r="B1525" t="s">
        <v>15</v>
      </c>
      <c r="C1525" t="s">
        <v>393</v>
      </c>
      <c r="D1525" t="s">
        <v>120</v>
      </c>
      <c r="E1525" s="1">
        <v>0</v>
      </c>
      <c r="F1525" s="1">
        <v>0</v>
      </c>
      <c r="G1525" s="1">
        <v>0</v>
      </c>
      <c r="H1525" s="1"/>
      <c r="J1525" s="1">
        <f t="shared" si="70"/>
        <v>0</v>
      </c>
      <c r="K1525" s="1">
        <f>IFERROR(VLOOKUP(A1525,'Ending FY2016'!$A:$E,5,FALSE),"0")+H1525</f>
        <v>0</v>
      </c>
      <c r="L1525" s="1">
        <f t="shared" si="71"/>
        <v>0</v>
      </c>
      <c r="M1525" t="s">
        <v>24</v>
      </c>
      <c r="N1525" t="s">
        <v>24</v>
      </c>
      <c r="O1525" t="s">
        <v>109</v>
      </c>
      <c r="P1525" t="s">
        <v>41</v>
      </c>
      <c r="Q1525" t="s">
        <v>22</v>
      </c>
      <c r="R1525" t="s">
        <v>23</v>
      </c>
      <c r="S1525" t="s">
        <v>24</v>
      </c>
      <c r="T1525" s="1"/>
    </row>
    <row r="1526" spans="1:20" x14ac:dyDescent="0.25">
      <c r="A1526" t="str">
        <f t="shared" si="69"/>
        <v>S1005750099300</v>
      </c>
      <c r="B1526" t="s">
        <v>15</v>
      </c>
      <c r="C1526" t="s">
        <v>393</v>
      </c>
      <c r="D1526" t="s">
        <v>125</v>
      </c>
      <c r="E1526" s="1">
        <v>0</v>
      </c>
      <c r="F1526" s="1">
        <v>275</v>
      </c>
      <c r="G1526" s="1">
        <v>0</v>
      </c>
      <c r="H1526" s="1"/>
      <c r="J1526" s="1">
        <f t="shared" si="70"/>
        <v>-275</v>
      </c>
      <c r="K1526" s="1">
        <f>IFERROR(VLOOKUP(A1526,'Ending FY2016'!$A:$E,5,FALSE),"0")+H1526</f>
        <v>-275</v>
      </c>
      <c r="L1526" s="1">
        <f t="shared" si="71"/>
        <v>-275</v>
      </c>
      <c r="M1526" t="s">
        <v>24</v>
      </c>
      <c r="N1526" t="s">
        <v>24</v>
      </c>
      <c r="O1526" t="s">
        <v>107</v>
      </c>
      <c r="P1526" t="s">
        <v>41</v>
      </c>
      <c r="Q1526" t="s">
        <v>22</v>
      </c>
      <c r="R1526" t="s">
        <v>23</v>
      </c>
      <c r="S1526" t="s">
        <v>24</v>
      </c>
      <c r="T1526" s="1"/>
    </row>
    <row r="1527" spans="1:20" x14ac:dyDescent="0.25">
      <c r="A1527" t="str">
        <f t="shared" si="69"/>
        <v>S1005850013600</v>
      </c>
      <c r="B1527" t="s">
        <v>15</v>
      </c>
      <c r="C1527" t="s">
        <v>402</v>
      </c>
      <c r="D1527" t="s">
        <v>61</v>
      </c>
      <c r="E1527" s="1">
        <v>0</v>
      </c>
      <c r="F1527" s="1">
        <v>0</v>
      </c>
      <c r="G1527" s="1">
        <v>0</v>
      </c>
      <c r="H1527" s="1"/>
      <c r="J1527" s="1">
        <f t="shared" si="70"/>
        <v>0</v>
      </c>
      <c r="K1527" s="1">
        <f>IFERROR(VLOOKUP(A1527,'Ending FY2016'!$A:$E,5,FALSE),"0")+H1527</f>
        <v>-2</v>
      </c>
      <c r="L1527" s="1">
        <f t="shared" si="71"/>
        <v>0</v>
      </c>
      <c r="M1527" t="s">
        <v>18</v>
      </c>
      <c r="N1527" t="s">
        <v>178</v>
      </c>
      <c r="O1527" t="s">
        <v>20</v>
      </c>
      <c r="P1527" t="s">
        <v>21</v>
      </c>
      <c r="Q1527" t="s">
        <v>22</v>
      </c>
      <c r="R1527" t="s">
        <v>23</v>
      </c>
      <c r="S1527" t="s">
        <v>23</v>
      </c>
      <c r="T1527" s="1"/>
    </row>
    <row r="1528" spans="1:20" x14ac:dyDescent="0.25">
      <c r="A1528" t="str">
        <f t="shared" si="69"/>
        <v>S1005850013700</v>
      </c>
      <c r="B1528" t="s">
        <v>15</v>
      </c>
      <c r="C1528" t="s">
        <v>402</v>
      </c>
      <c r="D1528" t="s">
        <v>33</v>
      </c>
      <c r="E1528" s="1">
        <v>-16680.47</v>
      </c>
      <c r="F1528" s="1">
        <v>0</v>
      </c>
      <c r="G1528" s="1">
        <v>0</v>
      </c>
      <c r="H1528" s="1"/>
      <c r="J1528" s="1">
        <f t="shared" si="70"/>
        <v>16680.47</v>
      </c>
      <c r="K1528" s="1">
        <f>IFERROR(VLOOKUP(A1528,'Ending FY2016'!$A:$E,5,FALSE),"0")+H1528</f>
        <v>16682</v>
      </c>
      <c r="L1528" s="1">
        <f t="shared" si="71"/>
        <v>16680.47</v>
      </c>
      <c r="M1528" t="s">
        <v>18</v>
      </c>
      <c r="N1528" t="s">
        <v>58</v>
      </c>
      <c r="O1528" t="s">
        <v>20</v>
      </c>
      <c r="P1528" t="s">
        <v>41</v>
      </c>
      <c r="Q1528" t="s">
        <v>22</v>
      </c>
      <c r="R1528" t="s">
        <v>23</v>
      </c>
      <c r="S1528" t="s">
        <v>24</v>
      </c>
      <c r="T1528" s="1"/>
    </row>
    <row r="1529" spans="1:20" x14ac:dyDescent="0.25">
      <c r="A1529" t="str">
        <f t="shared" si="69"/>
        <v>S1005850013800</v>
      </c>
      <c r="B1529" t="s">
        <v>15</v>
      </c>
      <c r="C1529" t="s">
        <v>402</v>
      </c>
      <c r="D1529" t="s">
        <v>63</v>
      </c>
      <c r="E1529" s="1">
        <v>0</v>
      </c>
      <c r="F1529" s="1">
        <v>0</v>
      </c>
      <c r="G1529" s="1">
        <v>0</v>
      </c>
      <c r="H1529" s="1"/>
      <c r="J1529" s="1">
        <f t="shared" si="70"/>
        <v>0</v>
      </c>
      <c r="K1529" s="1">
        <f>IFERROR(VLOOKUP(A1529,'Ending FY2016'!$A:$E,5,FALSE),"0")+H1529</f>
        <v>-2.7500000000145519</v>
      </c>
      <c r="L1529" s="1">
        <f t="shared" si="71"/>
        <v>0</v>
      </c>
      <c r="M1529" t="s">
        <v>18</v>
      </c>
      <c r="N1529" t="s">
        <v>85</v>
      </c>
      <c r="O1529" t="s">
        <v>20</v>
      </c>
      <c r="P1529" t="s">
        <v>21</v>
      </c>
      <c r="Q1529" t="s">
        <v>22</v>
      </c>
      <c r="R1529" t="s">
        <v>23</v>
      </c>
      <c r="S1529" t="s">
        <v>23</v>
      </c>
      <c r="T1529" s="1"/>
    </row>
    <row r="1530" spans="1:20" x14ac:dyDescent="0.25">
      <c r="A1530" t="str">
        <f t="shared" si="69"/>
        <v>S1005850093000</v>
      </c>
      <c r="B1530" t="s">
        <v>15</v>
      </c>
      <c r="C1530" t="s">
        <v>402</v>
      </c>
      <c r="D1530" t="s">
        <v>588</v>
      </c>
      <c r="E1530" s="1">
        <v>-21188.32</v>
      </c>
      <c r="F1530" s="1">
        <v>0</v>
      </c>
      <c r="G1530" s="1">
        <v>0</v>
      </c>
      <c r="H1530" s="1"/>
      <c r="J1530" s="1">
        <f t="shared" si="70"/>
        <v>21188.32</v>
      </c>
      <c r="K1530" s="1">
        <f>IFERROR(VLOOKUP(A1530,'Ending FY2016'!$A:$E,5,FALSE),"0")+H1530</f>
        <v>3179</v>
      </c>
      <c r="L1530" s="1">
        <f t="shared" si="71"/>
        <v>3179</v>
      </c>
      <c r="M1530" t="s">
        <v>24</v>
      </c>
      <c r="N1530" t="s">
        <v>24</v>
      </c>
      <c r="O1530" t="s">
        <v>109</v>
      </c>
      <c r="P1530" t="s">
        <v>41</v>
      </c>
      <c r="Q1530" t="s">
        <v>22</v>
      </c>
      <c r="R1530" t="s">
        <v>23</v>
      </c>
      <c r="S1530" t="s">
        <v>24</v>
      </c>
      <c r="T1530" s="1"/>
    </row>
    <row r="1531" spans="1:20" x14ac:dyDescent="0.25">
      <c r="A1531" t="str">
        <f t="shared" si="69"/>
        <v>S1005850097100</v>
      </c>
      <c r="B1531" t="s">
        <v>15</v>
      </c>
      <c r="C1531" t="s">
        <v>402</v>
      </c>
      <c r="D1531" t="s">
        <v>120</v>
      </c>
      <c r="E1531" s="1">
        <v>0</v>
      </c>
      <c r="F1531" s="1">
        <v>0</v>
      </c>
      <c r="G1531" s="1">
        <v>0</v>
      </c>
      <c r="H1531" s="1"/>
      <c r="J1531" s="1">
        <f t="shared" si="70"/>
        <v>0</v>
      </c>
      <c r="K1531" s="1">
        <f>IFERROR(VLOOKUP(A1531,'Ending FY2016'!$A:$E,5,FALSE),"0")+H1531</f>
        <v>0</v>
      </c>
      <c r="L1531" s="1">
        <f t="shared" si="71"/>
        <v>0</v>
      </c>
      <c r="M1531" t="s">
        <v>24</v>
      </c>
      <c r="N1531" t="s">
        <v>24</v>
      </c>
      <c r="O1531" t="s">
        <v>109</v>
      </c>
      <c r="P1531" t="s">
        <v>41</v>
      </c>
      <c r="Q1531" t="s">
        <v>22</v>
      </c>
      <c r="R1531" t="s">
        <v>23</v>
      </c>
      <c r="S1531" t="s">
        <v>24</v>
      </c>
      <c r="T1531" s="1"/>
    </row>
    <row r="1532" spans="1:20" x14ac:dyDescent="0.25">
      <c r="A1532" t="str">
        <f t="shared" si="69"/>
        <v>S1005850099300</v>
      </c>
      <c r="B1532" t="s">
        <v>15</v>
      </c>
      <c r="C1532" t="s">
        <v>402</v>
      </c>
      <c r="D1532" t="s">
        <v>125</v>
      </c>
      <c r="E1532" s="1">
        <v>-1800</v>
      </c>
      <c r="F1532" s="1">
        <v>99193.08</v>
      </c>
      <c r="G1532" s="1">
        <v>0</v>
      </c>
      <c r="H1532" s="1"/>
      <c r="J1532" s="1">
        <f t="shared" si="70"/>
        <v>-97393.08</v>
      </c>
      <c r="K1532" s="1">
        <f>IFERROR(VLOOKUP(A1532,'Ending FY2016'!$A:$E,5,FALSE),"0")+H1532</f>
        <v>1800</v>
      </c>
      <c r="L1532" s="1">
        <f t="shared" si="71"/>
        <v>1800</v>
      </c>
      <c r="M1532" t="s">
        <v>24</v>
      </c>
      <c r="N1532" t="s">
        <v>24</v>
      </c>
      <c r="O1532" t="s">
        <v>107</v>
      </c>
      <c r="P1532" t="s">
        <v>41</v>
      </c>
      <c r="Q1532" t="s">
        <v>22</v>
      </c>
      <c r="R1532" t="s">
        <v>23</v>
      </c>
      <c r="S1532" t="s">
        <v>24</v>
      </c>
      <c r="T1532" s="1"/>
    </row>
    <row r="1533" spans="1:20" x14ac:dyDescent="0.25">
      <c r="A1533" t="str">
        <f t="shared" si="69"/>
        <v>S1005850099700</v>
      </c>
      <c r="B1533" t="s">
        <v>15</v>
      </c>
      <c r="C1533" t="s">
        <v>402</v>
      </c>
      <c r="D1533" t="s">
        <v>236</v>
      </c>
      <c r="E1533" s="1">
        <v>0</v>
      </c>
      <c r="F1533" s="1">
        <v>0</v>
      </c>
      <c r="G1533" s="1">
        <v>0</v>
      </c>
      <c r="H1533" s="1"/>
      <c r="J1533" s="1">
        <f t="shared" si="70"/>
        <v>0</v>
      </c>
      <c r="K1533" s="1">
        <f>IFERROR(VLOOKUP(A1533,'Ending FY2016'!$A:$E,5,FALSE),"0")+H1533</f>
        <v>0</v>
      </c>
      <c r="L1533" s="1">
        <f t="shared" si="71"/>
        <v>0</v>
      </c>
      <c r="M1533" t="s">
        <v>24</v>
      </c>
      <c r="N1533" t="s">
        <v>24</v>
      </c>
      <c r="O1533" t="s">
        <v>109</v>
      </c>
      <c r="P1533" t="s">
        <v>41</v>
      </c>
      <c r="Q1533" t="s">
        <v>22</v>
      </c>
      <c r="R1533" t="s">
        <v>23</v>
      </c>
      <c r="S1533" t="s">
        <v>24</v>
      </c>
      <c r="T1533" s="1"/>
    </row>
    <row r="1534" spans="1:20" x14ac:dyDescent="0.25">
      <c r="A1534" t="str">
        <f t="shared" si="69"/>
        <v>S1006250012100</v>
      </c>
      <c r="B1534" t="s">
        <v>15</v>
      </c>
      <c r="C1534" t="s">
        <v>688</v>
      </c>
      <c r="D1534" t="s">
        <v>51</v>
      </c>
      <c r="E1534" s="1">
        <v>0</v>
      </c>
      <c r="F1534" s="1">
        <v>0</v>
      </c>
      <c r="G1534" s="1">
        <v>0</v>
      </c>
      <c r="H1534" s="1"/>
      <c r="J1534" s="1">
        <f t="shared" si="70"/>
        <v>0</v>
      </c>
      <c r="K1534" s="1">
        <f>IFERROR(VLOOKUP(A1534,'Ending FY2016'!$A:$E,5,FALSE),"0")+H1534</f>
        <v>0</v>
      </c>
      <c r="L1534" s="1">
        <f t="shared" si="71"/>
        <v>0</v>
      </c>
      <c r="M1534" t="s">
        <v>18</v>
      </c>
      <c r="N1534" t="s">
        <v>85</v>
      </c>
      <c r="O1534" t="s">
        <v>20</v>
      </c>
      <c r="P1534" t="s">
        <v>21</v>
      </c>
      <c r="Q1534" t="s">
        <v>22</v>
      </c>
      <c r="R1534" t="s">
        <v>79</v>
      </c>
      <c r="S1534" t="s">
        <v>23</v>
      </c>
      <c r="T1534" s="1"/>
    </row>
    <row r="1535" spans="1:20" x14ac:dyDescent="0.25">
      <c r="A1535" t="str">
        <f t="shared" si="69"/>
        <v>S1006250014100</v>
      </c>
      <c r="B1535" t="s">
        <v>15</v>
      </c>
      <c r="C1535" t="s">
        <v>688</v>
      </c>
      <c r="D1535" t="s">
        <v>64</v>
      </c>
      <c r="E1535" s="1">
        <v>-0.03</v>
      </c>
      <c r="F1535" s="1">
        <v>0</v>
      </c>
      <c r="G1535" s="1">
        <v>0</v>
      </c>
      <c r="H1535" s="1"/>
      <c r="J1535" s="1">
        <f t="shared" si="70"/>
        <v>0.03</v>
      </c>
      <c r="K1535" s="1">
        <f>IFERROR(VLOOKUP(A1535,'Ending FY2016'!$A:$E,5,FALSE),"0")+H1535</f>
        <v>0</v>
      </c>
      <c r="L1535" s="1">
        <f t="shared" si="71"/>
        <v>0.03</v>
      </c>
      <c r="M1535" t="s">
        <v>18</v>
      </c>
      <c r="N1535" t="s">
        <v>65</v>
      </c>
      <c r="O1535" t="s">
        <v>20</v>
      </c>
      <c r="P1535" t="s">
        <v>41</v>
      </c>
      <c r="Q1535" t="s">
        <v>22</v>
      </c>
      <c r="R1535" t="s">
        <v>23</v>
      </c>
      <c r="S1535" t="s">
        <v>66</v>
      </c>
      <c r="T1535" s="1"/>
    </row>
    <row r="1536" spans="1:20" x14ac:dyDescent="0.25">
      <c r="A1536" t="str">
        <f t="shared" si="69"/>
        <v>S1006250096700</v>
      </c>
      <c r="B1536" t="s">
        <v>15</v>
      </c>
      <c r="C1536" t="s">
        <v>688</v>
      </c>
      <c r="D1536" t="s">
        <v>113</v>
      </c>
      <c r="E1536" s="1">
        <v>0</v>
      </c>
      <c r="F1536" s="1">
        <v>0</v>
      </c>
      <c r="G1536" s="1">
        <v>0</v>
      </c>
      <c r="H1536" s="1"/>
      <c r="J1536" s="1">
        <f t="shared" si="70"/>
        <v>0</v>
      </c>
      <c r="K1536" s="1">
        <f>IFERROR(VLOOKUP(A1536,'Ending FY2016'!$A:$E,5,FALSE),"0")+H1536</f>
        <v>0</v>
      </c>
      <c r="L1536" s="1">
        <f t="shared" si="71"/>
        <v>0</v>
      </c>
      <c r="M1536" t="s">
        <v>24</v>
      </c>
      <c r="N1536" t="s">
        <v>24</v>
      </c>
      <c r="O1536" t="s">
        <v>109</v>
      </c>
      <c r="P1536" t="s">
        <v>41</v>
      </c>
      <c r="Q1536" t="s">
        <v>22</v>
      </c>
      <c r="R1536" t="s">
        <v>23</v>
      </c>
      <c r="S1536" t="s">
        <v>24</v>
      </c>
      <c r="T1536" s="1"/>
    </row>
    <row r="1537" spans="1:20" x14ac:dyDescent="0.25">
      <c r="A1537" t="str">
        <f t="shared" si="69"/>
        <v>S1006250097100</v>
      </c>
      <c r="B1537" t="s">
        <v>15</v>
      </c>
      <c r="C1537" t="s">
        <v>688</v>
      </c>
      <c r="D1537" t="s">
        <v>120</v>
      </c>
      <c r="E1537" s="1">
        <v>0</v>
      </c>
      <c r="F1537" s="1">
        <v>0</v>
      </c>
      <c r="G1537" s="1">
        <v>0</v>
      </c>
      <c r="H1537" s="1"/>
      <c r="J1537" s="1">
        <f t="shared" si="70"/>
        <v>0</v>
      </c>
      <c r="K1537" s="1">
        <f>IFERROR(VLOOKUP(A1537,'Ending FY2016'!$A:$E,5,FALSE),"0")+H1537</f>
        <v>0</v>
      </c>
      <c r="L1537" s="1">
        <f t="shared" si="71"/>
        <v>0</v>
      </c>
      <c r="M1537" t="s">
        <v>24</v>
      </c>
      <c r="N1537" t="s">
        <v>24</v>
      </c>
      <c r="O1537" t="s">
        <v>109</v>
      </c>
      <c r="P1537" t="s">
        <v>41</v>
      </c>
      <c r="Q1537" t="s">
        <v>22</v>
      </c>
      <c r="R1537" t="s">
        <v>23</v>
      </c>
      <c r="S1537" t="s">
        <v>24</v>
      </c>
      <c r="T1537" s="1"/>
    </row>
    <row r="1538" spans="1:20" x14ac:dyDescent="0.25">
      <c r="A1538" t="str">
        <f t="shared" si="69"/>
        <v>S1006250099700</v>
      </c>
      <c r="B1538" t="s">
        <v>15</v>
      </c>
      <c r="C1538" t="s">
        <v>688</v>
      </c>
      <c r="D1538" t="s">
        <v>236</v>
      </c>
      <c r="E1538" s="1">
        <v>-65983.98</v>
      </c>
      <c r="F1538" s="1">
        <v>0</v>
      </c>
      <c r="G1538" s="1">
        <v>0</v>
      </c>
      <c r="H1538" s="1"/>
      <c r="J1538" s="1">
        <f t="shared" si="70"/>
        <v>65983.98</v>
      </c>
      <c r="K1538" s="1">
        <f>IFERROR(VLOOKUP(A1538,'Ending FY2016'!$A:$E,5,FALSE),"0")+H1538</f>
        <v>0</v>
      </c>
      <c r="L1538" s="1">
        <f t="shared" si="71"/>
        <v>0</v>
      </c>
      <c r="M1538" t="s">
        <v>24</v>
      </c>
      <c r="N1538" t="s">
        <v>24</v>
      </c>
      <c r="O1538" t="s">
        <v>109</v>
      </c>
      <c r="P1538" t="s">
        <v>41</v>
      </c>
      <c r="Q1538" t="s">
        <v>22</v>
      </c>
      <c r="R1538" t="s">
        <v>23</v>
      </c>
      <c r="S1538" t="s">
        <v>24</v>
      </c>
      <c r="T1538" s="1"/>
    </row>
    <row r="1539" spans="1:20" x14ac:dyDescent="0.25">
      <c r="A1539" t="str">
        <f t="shared" si="69"/>
        <v>S1006250099800</v>
      </c>
      <c r="B1539" t="s">
        <v>15</v>
      </c>
      <c r="C1539" t="s">
        <v>688</v>
      </c>
      <c r="D1539" t="s">
        <v>144</v>
      </c>
      <c r="E1539" s="1">
        <v>-1719.06</v>
      </c>
      <c r="F1539" s="1">
        <v>0</v>
      </c>
      <c r="G1539" s="1">
        <v>0</v>
      </c>
      <c r="H1539" s="1"/>
      <c r="J1539" s="1">
        <f t="shared" si="70"/>
        <v>1719.06</v>
      </c>
      <c r="K1539" s="1">
        <f>IFERROR(VLOOKUP(A1539,'Ending FY2016'!$A:$E,5,FALSE),"0")+H1539</f>
        <v>0</v>
      </c>
      <c r="L1539" s="1">
        <f t="shared" si="71"/>
        <v>0</v>
      </c>
      <c r="M1539" t="s">
        <v>24</v>
      </c>
      <c r="N1539" t="s">
        <v>24</v>
      </c>
      <c r="O1539" t="s">
        <v>109</v>
      </c>
      <c r="P1539" t="s">
        <v>41</v>
      </c>
      <c r="Q1539" t="s">
        <v>22</v>
      </c>
      <c r="R1539" t="s">
        <v>23</v>
      </c>
      <c r="S1539" t="s">
        <v>24</v>
      </c>
      <c r="T1539" s="1"/>
    </row>
    <row r="1540" spans="1:20" x14ac:dyDescent="0.25">
      <c r="A1540" t="str">
        <f t="shared" ref="A1540:A1603" si="72">B1540&amp;C1540&amp;D1540</f>
        <v>S1006250099100</v>
      </c>
      <c r="B1540" t="s">
        <v>15</v>
      </c>
      <c r="C1540" t="s">
        <v>688</v>
      </c>
      <c r="D1540" t="s">
        <v>124</v>
      </c>
      <c r="E1540" s="1">
        <v>0</v>
      </c>
      <c r="F1540" s="1">
        <v>0</v>
      </c>
      <c r="G1540" s="1">
        <v>0</v>
      </c>
      <c r="H1540" s="1"/>
      <c r="J1540" s="1">
        <f t="shared" ref="J1540:J1603" si="73">-E1540-F1540+G1540+H1540</f>
        <v>0</v>
      </c>
      <c r="K1540" s="1">
        <f>IFERROR(VLOOKUP(A1540,'Ending FY2016'!$A:$E,5,FALSE),"0")+H1540</f>
        <v>0</v>
      </c>
      <c r="L1540" s="1">
        <f t="shared" ref="L1540:L1603" si="74">IF(J1540-K1540&lt;-10,K1540+I1540,IF(J1540-K1540&gt;10,K1540+I1540,J1540+I1540))</f>
        <v>0</v>
      </c>
      <c r="M1540" t="s">
        <v>24</v>
      </c>
      <c r="N1540" t="s">
        <v>24</v>
      </c>
      <c r="O1540" t="s">
        <v>109</v>
      </c>
      <c r="P1540" t="s">
        <v>41</v>
      </c>
      <c r="Q1540" t="s">
        <v>22</v>
      </c>
      <c r="R1540" t="s">
        <v>23</v>
      </c>
      <c r="S1540" t="s">
        <v>24</v>
      </c>
      <c r="T1540" s="1"/>
    </row>
    <row r="1541" spans="1:20" x14ac:dyDescent="0.25">
      <c r="A1541" t="str">
        <f t="shared" si="72"/>
        <v>S1006600097100</v>
      </c>
      <c r="B1541" t="s">
        <v>15</v>
      </c>
      <c r="C1541" t="s">
        <v>856</v>
      </c>
      <c r="D1541" t="s">
        <v>120</v>
      </c>
      <c r="E1541" s="1">
        <v>0</v>
      </c>
      <c r="F1541" s="1">
        <v>0</v>
      </c>
      <c r="G1541" s="1">
        <v>0</v>
      </c>
      <c r="H1541" s="1"/>
      <c r="J1541" s="1">
        <f t="shared" si="73"/>
        <v>0</v>
      </c>
      <c r="K1541" s="1">
        <f>IFERROR(VLOOKUP(A1541,'Ending FY2016'!$A:$E,5,FALSE),"0")+H1541</f>
        <v>0</v>
      </c>
      <c r="L1541" s="1">
        <f t="shared" si="74"/>
        <v>0</v>
      </c>
      <c r="M1541" t="s">
        <v>24</v>
      </c>
      <c r="N1541" t="s">
        <v>24</v>
      </c>
      <c r="O1541" t="s">
        <v>109</v>
      </c>
      <c r="P1541" t="s">
        <v>41</v>
      </c>
      <c r="Q1541" t="s">
        <v>22</v>
      </c>
      <c r="R1541" t="s">
        <v>23</v>
      </c>
      <c r="S1541" t="s">
        <v>24</v>
      </c>
      <c r="T1541" s="1"/>
    </row>
    <row r="1542" spans="1:20" x14ac:dyDescent="0.25">
      <c r="A1542" t="str">
        <f t="shared" si="72"/>
        <v>S1006600099300</v>
      </c>
      <c r="B1542" t="s">
        <v>15</v>
      </c>
      <c r="C1542" t="s">
        <v>856</v>
      </c>
      <c r="D1542" t="s">
        <v>125</v>
      </c>
      <c r="E1542" s="1">
        <v>0</v>
      </c>
      <c r="F1542" s="1">
        <v>0</v>
      </c>
      <c r="G1542" s="1">
        <v>0</v>
      </c>
      <c r="H1542" s="1"/>
      <c r="J1542" s="1">
        <f t="shared" si="73"/>
        <v>0</v>
      </c>
      <c r="K1542" s="1">
        <f>IFERROR(VLOOKUP(A1542,'Ending FY2016'!$A:$E,5,FALSE),"0")+H1542</f>
        <v>0</v>
      </c>
      <c r="L1542" s="1">
        <f t="shared" si="74"/>
        <v>0</v>
      </c>
      <c r="M1542" t="s">
        <v>24</v>
      </c>
      <c r="N1542" t="s">
        <v>24</v>
      </c>
      <c r="O1542" t="s">
        <v>107</v>
      </c>
      <c r="P1542" t="s">
        <v>41</v>
      </c>
      <c r="Q1542" t="s">
        <v>22</v>
      </c>
      <c r="R1542" t="s">
        <v>23</v>
      </c>
      <c r="S1542" t="s">
        <v>24</v>
      </c>
      <c r="T1542" s="1"/>
    </row>
    <row r="1543" spans="1:20" x14ac:dyDescent="0.25">
      <c r="A1543" t="str">
        <f t="shared" si="72"/>
        <v>S1006650096700</v>
      </c>
      <c r="B1543" t="s">
        <v>15</v>
      </c>
      <c r="C1543" t="s">
        <v>857</v>
      </c>
      <c r="D1543" t="s">
        <v>113</v>
      </c>
      <c r="E1543" s="1">
        <v>0</v>
      </c>
      <c r="F1543" s="1">
        <v>0</v>
      </c>
      <c r="G1543" s="1">
        <v>0</v>
      </c>
      <c r="H1543" s="1"/>
      <c r="J1543" s="1">
        <f t="shared" si="73"/>
        <v>0</v>
      </c>
      <c r="K1543" s="1">
        <f>IFERROR(VLOOKUP(A1543,'Ending FY2016'!$A:$E,5,FALSE),"0")+H1543</f>
        <v>0</v>
      </c>
      <c r="L1543" s="1">
        <f t="shared" si="74"/>
        <v>0</v>
      </c>
      <c r="M1543" t="s">
        <v>24</v>
      </c>
      <c r="N1543" t="s">
        <v>24</v>
      </c>
      <c r="O1543" t="s">
        <v>109</v>
      </c>
      <c r="P1543" t="s">
        <v>41</v>
      </c>
      <c r="Q1543" t="s">
        <v>22</v>
      </c>
      <c r="R1543" t="s">
        <v>23</v>
      </c>
      <c r="S1543" t="s">
        <v>24</v>
      </c>
      <c r="T1543" s="1"/>
    </row>
    <row r="1544" spans="1:20" x14ac:dyDescent="0.25">
      <c r="A1544" t="str">
        <f t="shared" si="72"/>
        <v>S1006650097100</v>
      </c>
      <c r="B1544" t="s">
        <v>15</v>
      </c>
      <c r="C1544" t="s">
        <v>857</v>
      </c>
      <c r="D1544" t="s">
        <v>120</v>
      </c>
      <c r="E1544" s="1">
        <v>1110.49</v>
      </c>
      <c r="F1544" s="1">
        <v>0</v>
      </c>
      <c r="G1544" s="1">
        <v>0</v>
      </c>
      <c r="H1544" s="1"/>
      <c r="J1544" s="1">
        <f t="shared" si="73"/>
        <v>-1110.49</v>
      </c>
      <c r="K1544" s="1">
        <f>IFERROR(VLOOKUP(A1544,'Ending FY2016'!$A:$E,5,FALSE),"0")+H1544</f>
        <v>-1110.49</v>
      </c>
      <c r="L1544" s="1">
        <f t="shared" si="74"/>
        <v>-1110.49</v>
      </c>
      <c r="M1544" t="s">
        <v>24</v>
      </c>
      <c r="N1544" t="s">
        <v>24</v>
      </c>
      <c r="O1544" t="s">
        <v>109</v>
      </c>
      <c r="P1544" t="s">
        <v>41</v>
      </c>
      <c r="Q1544" t="s">
        <v>22</v>
      </c>
      <c r="R1544" t="s">
        <v>23</v>
      </c>
      <c r="S1544" t="s">
        <v>24</v>
      </c>
      <c r="T1544" s="1"/>
    </row>
    <row r="1545" spans="1:20" x14ac:dyDescent="0.25">
      <c r="A1545" t="str">
        <f t="shared" si="72"/>
        <v>S1006650099300</v>
      </c>
      <c r="B1545" t="s">
        <v>15</v>
      </c>
      <c r="C1545" t="s">
        <v>857</v>
      </c>
      <c r="D1545" t="s">
        <v>125</v>
      </c>
      <c r="E1545" s="1">
        <v>0</v>
      </c>
      <c r="F1545" s="1">
        <v>0</v>
      </c>
      <c r="G1545" s="1">
        <v>0</v>
      </c>
      <c r="H1545" s="1"/>
      <c r="J1545" s="1">
        <f t="shared" si="73"/>
        <v>0</v>
      </c>
      <c r="K1545" s="1">
        <f>IFERROR(VLOOKUP(A1545,'Ending FY2016'!$A:$E,5,FALSE),"0")+H1545</f>
        <v>0</v>
      </c>
      <c r="L1545" s="1">
        <f t="shared" si="74"/>
        <v>0</v>
      </c>
      <c r="M1545" t="s">
        <v>24</v>
      </c>
      <c r="N1545" t="s">
        <v>24</v>
      </c>
      <c r="O1545" t="s">
        <v>107</v>
      </c>
      <c r="P1545" t="s">
        <v>41</v>
      </c>
      <c r="Q1545" t="s">
        <v>22</v>
      </c>
      <c r="R1545" t="s">
        <v>23</v>
      </c>
      <c r="S1545" t="s">
        <v>24</v>
      </c>
      <c r="T1545" s="1"/>
    </row>
    <row r="1546" spans="1:20" x14ac:dyDescent="0.25">
      <c r="A1546" t="str">
        <f t="shared" si="72"/>
        <v>S1006700013000</v>
      </c>
      <c r="B1546" t="s">
        <v>15</v>
      </c>
      <c r="C1546" t="s">
        <v>858</v>
      </c>
      <c r="D1546" t="s">
        <v>196</v>
      </c>
      <c r="E1546" s="1">
        <v>120139.7</v>
      </c>
      <c r="F1546" s="1">
        <v>0</v>
      </c>
      <c r="G1546" s="1">
        <v>0</v>
      </c>
      <c r="H1546" s="1"/>
      <c r="J1546" s="1">
        <f t="shared" si="73"/>
        <v>-120139.7</v>
      </c>
      <c r="K1546" s="1">
        <f>IFERROR(VLOOKUP(A1546,'Ending FY2016'!$A:$E,5,FALSE),"0")+H1546</f>
        <v>-120140.84</v>
      </c>
      <c r="L1546" s="1">
        <f t="shared" si="74"/>
        <v>-120139.7</v>
      </c>
      <c r="M1546" t="s">
        <v>18</v>
      </c>
      <c r="N1546" t="s">
        <v>85</v>
      </c>
      <c r="O1546" t="s">
        <v>20</v>
      </c>
      <c r="P1546" t="s">
        <v>41</v>
      </c>
      <c r="Q1546" t="s">
        <v>22</v>
      </c>
      <c r="R1546" t="s">
        <v>23</v>
      </c>
      <c r="S1546" t="s">
        <v>23</v>
      </c>
      <c r="T1546" s="1"/>
    </row>
    <row r="1547" spans="1:20" x14ac:dyDescent="0.25">
      <c r="A1547" t="str">
        <f t="shared" si="72"/>
        <v>S1006700097100</v>
      </c>
      <c r="B1547" t="s">
        <v>15</v>
      </c>
      <c r="C1547" t="s">
        <v>858</v>
      </c>
      <c r="D1547" t="s">
        <v>120</v>
      </c>
      <c r="E1547" s="1">
        <v>0</v>
      </c>
      <c r="F1547" s="1">
        <v>0</v>
      </c>
      <c r="G1547" s="1">
        <v>0</v>
      </c>
      <c r="H1547" s="1"/>
      <c r="J1547" s="1">
        <f t="shared" si="73"/>
        <v>0</v>
      </c>
      <c r="K1547" s="1">
        <f>IFERROR(VLOOKUP(A1547,'Ending FY2016'!$A:$E,5,FALSE),"0")+H1547</f>
        <v>0</v>
      </c>
      <c r="L1547" s="1">
        <f t="shared" si="74"/>
        <v>0</v>
      </c>
      <c r="M1547" t="s">
        <v>24</v>
      </c>
      <c r="N1547" t="s">
        <v>24</v>
      </c>
      <c r="O1547" t="s">
        <v>109</v>
      </c>
      <c r="P1547" t="s">
        <v>41</v>
      </c>
      <c r="Q1547" t="s">
        <v>22</v>
      </c>
      <c r="R1547" t="s">
        <v>23</v>
      </c>
      <c r="S1547" t="s">
        <v>24</v>
      </c>
      <c r="T1547" s="1"/>
    </row>
    <row r="1548" spans="1:20" x14ac:dyDescent="0.25">
      <c r="A1548" t="str">
        <f t="shared" si="72"/>
        <v>S1006700099700</v>
      </c>
      <c r="B1548" t="s">
        <v>15</v>
      </c>
      <c r="C1548" t="s">
        <v>858</v>
      </c>
      <c r="D1548" t="s">
        <v>236</v>
      </c>
      <c r="E1548" s="1">
        <v>0</v>
      </c>
      <c r="F1548" s="1">
        <v>0</v>
      </c>
      <c r="G1548" s="1">
        <v>0</v>
      </c>
      <c r="H1548" s="1"/>
      <c r="J1548" s="1">
        <f t="shared" si="73"/>
        <v>0</v>
      </c>
      <c r="K1548" s="1">
        <f>IFERROR(VLOOKUP(A1548,'Ending FY2016'!$A:$E,5,FALSE),"0")+H1548</f>
        <v>0</v>
      </c>
      <c r="L1548" s="1">
        <f t="shared" si="74"/>
        <v>0</v>
      </c>
      <c r="M1548" t="s">
        <v>24</v>
      </c>
      <c r="N1548" t="s">
        <v>24</v>
      </c>
      <c r="O1548" t="s">
        <v>109</v>
      </c>
      <c r="P1548" t="s">
        <v>41</v>
      </c>
      <c r="Q1548" t="s">
        <v>22</v>
      </c>
      <c r="R1548" t="s">
        <v>23</v>
      </c>
      <c r="S1548" t="s">
        <v>24</v>
      </c>
      <c r="T1548" s="1"/>
    </row>
    <row r="1549" spans="1:20" x14ac:dyDescent="0.25">
      <c r="A1549" t="str">
        <f t="shared" si="72"/>
        <v>S1006800022100</v>
      </c>
      <c r="B1549" t="s">
        <v>15</v>
      </c>
      <c r="C1549" t="s">
        <v>859</v>
      </c>
      <c r="D1549" t="s">
        <v>166</v>
      </c>
      <c r="E1549" s="1">
        <v>-276.20999999999998</v>
      </c>
      <c r="F1549" s="1">
        <v>0</v>
      </c>
      <c r="G1549" s="1">
        <v>0</v>
      </c>
      <c r="H1549" s="1"/>
      <c r="J1549" s="1">
        <f t="shared" si="73"/>
        <v>276.20999999999998</v>
      </c>
      <c r="K1549" s="1">
        <f>IFERROR(VLOOKUP(A1549,'Ending FY2016'!$A:$E,5,FALSE),"0")+H1549</f>
        <v>283.15999999997439</v>
      </c>
      <c r="L1549" s="1">
        <f t="shared" si="74"/>
        <v>276.20999999999998</v>
      </c>
      <c r="M1549" t="s">
        <v>70</v>
      </c>
      <c r="N1549" t="s">
        <v>28</v>
      </c>
      <c r="O1549" t="s">
        <v>20</v>
      </c>
      <c r="P1549" t="s">
        <v>41</v>
      </c>
      <c r="Q1549" t="s">
        <v>22</v>
      </c>
      <c r="R1549" t="s">
        <v>23</v>
      </c>
      <c r="S1549" t="s">
        <v>24</v>
      </c>
      <c r="T1549" s="1"/>
    </row>
    <row r="1550" spans="1:20" x14ac:dyDescent="0.25">
      <c r="A1550" t="str">
        <f t="shared" si="72"/>
        <v>S1006800022200</v>
      </c>
      <c r="B1550" t="s">
        <v>15</v>
      </c>
      <c r="C1550" t="s">
        <v>859</v>
      </c>
      <c r="D1550" t="s">
        <v>181</v>
      </c>
      <c r="E1550" s="1">
        <v>-349274.44</v>
      </c>
      <c r="F1550" s="1">
        <v>0</v>
      </c>
      <c r="G1550" s="1">
        <v>0</v>
      </c>
      <c r="H1550" s="1"/>
      <c r="J1550" s="1">
        <f t="shared" si="73"/>
        <v>349274.44</v>
      </c>
      <c r="K1550" s="1">
        <f>IFERROR(VLOOKUP(A1550,'Ending FY2016'!$A:$E,5,FALSE),"0")+H1550</f>
        <v>349285.69999999995</v>
      </c>
      <c r="L1550" s="1">
        <f t="shared" si="74"/>
        <v>349285.69999999995</v>
      </c>
      <c r="M1550" t="s">
        <v>70</v>
      </c>
      <c r="N1550" t="s">
        <v>48</v>
      </c>
      <c r="O1550" t="s">
        <v>20</v>
      </c>
      <c r="P1550" t="s">
        <v>41</v>
      </c>
      <c r="Q1550" t="s">
        <v>22</v>
      </c>
      <c r="R1550" t="s">
        <v>23</v>
      </c>
      <c r="S1550" t="s">
        <v>24</v>
      </c>
      <c r="T1550" s="1"/>
    </row>
    <row r="1551" spans="1:20" x14ac:dyDescent="0.25">
      <c r="A1551" t="str">
        <f t="shared" si="72"/>
        <v>S1006800022300</v>
      </c>
      <c r="B1551" t="s">
        <v>15</v>
      </c>
      <c r="C1551" t="s">
        <v>859</v>
      </c>
      <c r="D1551" t="s">
        <v>167</v>
      </c>
      <c r="E1551" s="1">
        <v>-67942.100000000006</v>
      </c>
      <c r="F1551" s="1">
        <v>0</v>
      </c>
      <c r="G1551" s="1">
        <v>0</v>
      </c>
      <c r="H1551" s="1"/>
      <c r="J1551" s="1">
        <f t="shared" si="73"/>
        <v>67942.100000000006</v>
      </c>
      <c r="K1551" s="1">
        <f>IFERROR(VLOOKUP(A1551,'Ending FY2016'!$A:$E,5,FALSE),"0")+H1551</f>
        <v>68133.679999999993</v>
      </c>
      <c r="L1551" s="1">
        <f t="shared" si="74"/>
        <v>68133.679999999993</v>
      </c>
      <c r="M1551" t="s">
        <v>70</v>
      </c>
      <c r="N1551" t="s">
        <v>58</v>
      </c>
      <c r="O1551" t="s">
        <v>20</v>
      </c>
      <c r="P1551" t="s">
        <v>41</v>
      </c>
      <c r="Q1551" t="s">
        <v>22</v>
      </c>
      <c r="R1551" t="s">
        <v>23</v>
      </c>
      <c r="S1551" t="s">
        <v>24</v>
      </c>
      <c r="T1551" s="1"/>
    </row>
    <row r="1552" spans="1:20" x14ac:dyDescent="0.25">
      <c r="A1552" t="str">
        <f t="shared" si="72"/>
        <v>S1006800022500</v>
      </c>
      <c r="B1552" t="s">
        <v>15</v>
      </c>
      <c r="C1552" t="s">
        <v>859</v>
      </c>
      <c r="D1552" t="s">
        <v>168</v>
      </c>
      <c r="E1552" s="1">
        <v>-376524.10700000002</v>
      </c>
      <c r="F1552" s="1">
        <v>0</v>
      </c>
      <c r="G1552" s="1">
        <v>0</v>
      </c>
      <c r="H1552" s="1"/>
      <c r="J1552" s="1">
        <f t="shared" si="73"/>
        <v>376524.10700000002</v>
      </c>
      <c r="K1552" s="1">
        <f>IFERROR(VLOOKUP(A1552,'Ending FY2016'!$A:$E,5,FALSE),"0")+H1552</f>
        <v>376984.08699999936</v>
      </c>
      <c r="L1552" s="1">
        <f t="shared" si="74"/>
        <v>376984.08699999936</v>
      </c>
      <c r="M1552" t="s">
        <v>70</v>
      </c>
      <c r="N1552" t="s">
        <v>30</v>
      </c>
      <c r="O1552" t="s">
        <v>20</v>
      </c>
      <c r="P1552" t="s">
        <v>41</v>
      </c>
      <c r="Q1552" t="s">
        <v>22</v>
      </c>
      <c r="R1552" t="s">
        <v>23</v>
      </c>
      <c r="S1552" t="s">
        <v>24</v>
      </c>
      <c r="T1552" s="1"/>
    </row>
    <row r="1553" spans="1:20" x14ac:dyDescent="0.25">
      <c r="A1553" t="str">
        <f t="shared" si="72"/>
        <v>S1006800022600</v>
      </c>
      <c r="B1553" t="s">
        <v>15</v>
      </c>
      <c r="C1553" t="s">
        <v>859</v>
      </c>
      <c r="D1553" t="s">
        <v>169</v>
      </c>
      <c r="E1553" s="1">
        <v>-0.8</v>
      </c>
      <c r="F1553" s="1">
        <v>0</v>
      </c>
      <c r="G1553" s="1">
        <v>0</v>
      </c>
      <c r="H1553" s="1"/>
      <c r="J1553" s="1">
        <f t="shared" si="73"/>
        <v>0.8</v>
      </c>
      <c r="K1553" s="1">
        <f>IFERROR(VLOOKUP(A1553,'Ending FY2016'!$A:$E,5,FALSE),"0")+H1553</f>
        <v>0</v>
      </c>
      <c r="L1553" s="1">
        <f t="shared" si="74"/>
        <v>0.8</v>
      </c>
      <c r="M1553" t="s">
        <v>70</v>
      </c>
      <c r="N1553" t="s">
        <v>163</v>
      </c>
      <c r="O1553" t="s">
        <v>20</v>
      </c>
      <c r="P1553" t="s">
        <v>21</v>
      </c>
      <c r="Q1553" t="s">
        <v>22</v>
      </c>
      <c r="R1553" t="s">
        <v>23</v>
      </c>
      <c r="S1553" t="s">
        <v>23</v>
      </c>
      <c r="T1553" s="1"/>
    </row>
    <row r="1554" spans="1:20" x14ac:dyDescent="0.25">
      <c r="A1554" t="str">
        <f t="shared" si="72"/>
        <v>S1006800022700</v>
      </c>
      <c r="B1554" t="s">
        <v>15</v>
      </c>
      <c r="C1554" t="s">
        <v>859</v>
      </c>
      <c r="D1554" t="s">
        <v>475</v>
      </c>
      <c r="E1554" s="1">
        <v>-151932.82</v>
      </c>
      <c r="F1554" s="1">
        <v>0</v>
      </c>
      <c r="G1554" s="1">
        <v>0</v>
      </c>
      <c r="H1554" s="1"/>
      <c r="J1554" s="1">
        <f t="shared" si="73"/>
        <v>151932.82</v>
      </c>
      <c r="K1554" s="1">
        <f>IFERROR(VLOOKUP(A1554,'Ending FY2016'!$A:$E,5,FALSE),"0")+H1554</f>
        <v>151932.82</v>
      </c>
      <c r="L1554" s="1">
        <f t="shared" si="74"/>
        <v>151932.82</v>
      </c>
      <c r="M1554" t="s">
        <v>70</v>
      </c>
      <c r="N1554" t="s">
        <v>79</v>
      </c>
      <c r="O1554" t="s">
        <v>20</v>
      </c>
      <c r="P1554" t="s">
        <v>41</v>
      </c>
      <c r="Q1554" t="s">
        <v>22</v>
      </c>
      <c r="R1554" t="s">
        <v>23</v>
      </c>
      <c r="S1554" t="s">
        <v>24</v>
      </c>
      <c r="T1554" s="1"/>
    </row>
    <row r="1555" spans="1:20" x14ac:dyDescent="0.25">
      <c r="A1555" t="str">
        <f t="shared" si="72"/>
        <v>S1006800023000</v>
      </c>
      <c r="B1555" t="s">
        <v>15</v>
      </c>
      <c r="C1555" t="s">
        <v>859</v>
      </c>
      <c r="D1555" t="s">
        <v>310</v>
      </c>
      <c r="E1555" s="1">
        <v>-4602.1899999999996</v>
      </c>
      <c r="F1555" s="1">
        <v>0</v>
      </c>
      <c r="G1555" s="1">
        <v>0</v>
      </c>
      <c r="H1555" s="1"/>
      <c r="J1555" s="1">
        <f t="shared" si="73"/>
        <v>4602.1899999999996</v>
      </c>
      <c r="K1555" s="1">
        <f>IFERROR(VLOOKUP(A1555,'Ending FY2016'!$A:$E,5,FALSE),"0")+H1555</f>
        <v>4607.6399999999994</v>
      </c>
      <c r="L1555" s="1">
        <f t="shared" si="74"/>
        <v>4602.1899999999996</v>
      </c>
      <c r="M1555" t="s">
        <v>70</v>
      </c>
      <c r="N1555" t="s">
        <v>162</v>
      </c>
      <c r="O1555" t="s">
        <v>20</v>
      </c>
      <c r="P1555" t="s">
        <v>41</v>
      </c>
      <c r="Q1555" t="s">
        <v>22</v>
      </c>
      <c r="R1555" t="s">
        <v>23</v>
      </c>
      <c r="S1555" t="s">
        <v>24</v>
      </c>
      <c r="T1555" s="1"/>
    </row>
    <row r="1556" spans="1:20" x14ac:dyDescent="0.25">
      <c r="A1556" t="str">
        <f t="shared" si="72"/>
        <v>S1006800024100</v>
      </c>
      <c r="B1556" t="s">
        <v>15</v>
      </c>
      <c r="C1556" t="s">
        <v>859</v>
      </c>
      <c r="D1556" t="s">
        <v>74</v>
      </c>
      <c r="E1556" s="1">
        <v>-81047.09</v>
      </c>
      <c r="F1556" s="1">
        <v>0</v>
      </c>
      <c r="G1556" s="1">
        <v>0</v>
      </c>
      <c r="H1556" s="1"/>
      <c r="J1556" s="1">
        <f t="shared" si="73"/>
        <v>81047.09</v>
      </c>
      <c r="K1556" s="1">
        <f>IFERROR(VLOOKUP(A1556,'Ending FY2016'!$A:$E,5,FALSE),"0")+H1556</f>
        <v>81056.359999999986</v>
      </c>
      <c r="L1556" s="1">
        <f t="shared" si="74"/>
        <v>81047.09</v>
      </c>
      <c r="M1556" t="s">
        <v>70</v>
      </c>
      <c r="N1556" t="s">
        <v>65</v>
      </c>
      <c r="O1556" t="s">
        <v>20</v>
      </c>
      <c r="P1556" t="s">
        <v>41</v>
      </c>
      <c r="Q1556" t="s">
        <v>22</v>
      </c>
      <c r="R1556" t="s">
        <v>23</v>
      </c>
      <c r="S1556" t="s">
        <v>66</v>
      </c>
      <c r="T1556" s="1"/>
    </row>
    <row r="1557" spans="1:20" x14ac:dyDescent="0.25">
      <c r="A1557" t="str">
        <f t="shared" si="72"/>
        <v>S2386800026200</v>
      </c>
      <c r="B1557" t="s">
        <v>860</v>
      </c>
      <c r="C1557" t="s">
        <v>859</v>
      </c>
      <c r="D1557" t="s">
        <v>207</v>
      </c>
      <c r="E1557" s="1">
        <v>-58022.62</v>
      </c>
      <c r="F1557" s="1">
        <v>0</v>
      </c>
      <c r="G1557" s="1">
        <v>0</v>
      </c>
      <c r="H1557" s="1"/>
      <c r="J1557" s="1">
        <f t="shared" si="73"/>
        <v>58022.62</v>
      </c>
      <c r="K1557" s="1">
        <f>IFERROR(VLOOKUP(A1557,'Ending FY2016'!$A:$E,5,FALSE),"0")+H1557</f>
        <v>58031.499999999971</v>
      </c>
      <c r="L1557" s="1">
        <f t="shared" si="74"/>
        <v>58022.62</v>
      </c>
      <c r="M1557" t="s">
        <v>70</v>
      </c>
      <c r="N1557" t="s">
        <v>772</v>
      </c>
      <c r="O1557" t="s">
        <v>135</v>
      </c>
      <c r="P1557" t="s">
        <v>41</v>
      </c>
      <c r="Q1557" t="s">
        <v>22</v>
      </c>
      <c r="R1557" t="s">
        <v>23</v>
      </c>
      <c r="S1557" t="s">
        <v>24</v>
      </c>
      <c r="T1557" s="1"/>
    </row>
    <row r="1558" spans="1:20" x14ac:dyDescent="0.25">
      <c r="A1558" t="str">
        <f t="shared" si="72"/>
        <v>S1006800033100</v>
      </c>
      <c r="B1558" t="s">
        <v>15</v>
      </c>
      <c r="C1558" t="s">
        <v>859</v>
      </c>
      <c r="D1558" t="s">
        <v>462</v>
      </c>
      <c r="E1558" s="1">
        <v>-772556.95</v>
      </c>
      <c r="F1558" s="1">
        <v>-10</v>
      </c>
      <c r="G1558" s="1">
        <v>0</v>
      </c>
      <c r="H1558" s="1"/>
      <c r="J1558" s="1">
        <f t="shared" si="73"/>
        <v>772566.95</v>
      </c>
      <c r="K1558" s="1">
        <f>IFERROR(VLOOKUP(A1558,'Ending FY2016'!$A:$E,5,FALSE),"0")+H1558</f>
        <v>772594.78</v>
      </c>
      <c r="L1558" s="1">
        <f t="shared" si="74"/>
        <v>772594.78</v>
      </c>
      <c r="M1558" t="s">
        <v>36</v>
      </c>
      <c r="N1558" t="s">
        <v>28</v>
      </c>
      <c r="O1558" t="s">
        <v>20</v>
      </c>
      <c r="P1558" t="s">
        <v>41</v>
      </c>
      <c r="Q1558" t="s">
        <v>22</v>
      </c>
      <c r="R1558" t="s">
        <v>23</v>
      </c>
      <c r="S1558" t="s">
        <v>24</v>
      </c>
      <c r="T1558" s="1"/>
    </row>
    <row r="1559" spans="1:20" x14ac:dyDescent="0.25">
      <c r="A1559" t="str">
        <f t="shared" si="72"/>
        <v>S1006800033300</v>
      </c>
      <c r="B1559" t="s">
        <v>15</v>
      </c>
      <c r="C1559" t="s">
        <v>859</v>
      </c>
      <c r="D1559" t="s">
        <v>76</v>
      </c>
      <c r="E1559" s="1">
        <v>-1420977.59</v>
      </c>
      <c r="F1559" s="1">
        <v>1500</v>
      </c>
      <c r="G1559" s="1">
        <v>0</v>
      </c>
      <c r="H1559" s="1"/>
      <c r="J1559" s="1">
        <f t="shared" si="73"/>
        <v>1419477.59</v>
      </c>
      <c r="K1559" s="1">
        <f>IFERROR(VLOOKUP(A1559,'Ending FY2016'!$A:$E,5,FALSE),"0")+H1559</f>
        <v>1420985.6499999994</v>
      </c>
      <c r="L1559" s="1">
        <f t="shared" si="74"/>
        <v>1420985.6499999994</v>
      </c>
      <c r="M1559" t="s">
        <v>36</v>
      </c>
      <c r="N1559" t="s">
        <v>48</v>
      </c>
      <c r="O1559" t="s">
        <v>20</v>
      </c>
      <c r="P1559" t="s">
        <v>41</v>
      </c>
      <c r="Q1559" t="s">
        <v>22</v>
      </c>
      <c r="R1559" t="s">
        <v>23</v>
      </c>
      <c r="S1559" t="s">
        <v>24</v>
      </c>
      <c r="T1559" s="1"/>
    </row>
    <row r="1560" spans="1:20" x14ac:dyDescent="0.25">
      <c r="A1560" t="str">
        <f t="shared" si="72"/>
        <v>S1006800042100</v>
      </c>
      <c r="B1560" t="s">
        <v>15</v>
      </c>
      <c r="C1560" t="s">
        <v>859</v>
      </c>
      <c r="D1560" t="s">
        <v>345</v>
      </c>
      <c r="E1560" s="1">
        <v>0</v>
      </c>
      <c r="F1560" s="1">
        <v>0</v>
      </c>
      <c r="G1560" s="1">
        <v>0</v>
      </c>
      <c r="H1560" s="1"/>
      <c r="J1560" s="1">
        <f t="shared" si="73"/>
        <v>0</v>
      </c>
      <c r="K1560" s="1">
        <f>IFERROR(VLOOKUP(A1560,'Ending FY2016'!$A:$E,5,FALSE),"0")+H1560</f>
        <v>266.52999999999884</v>
      </c>
      <c r="L1560" s="1">
        <f t="shared" si="74"/>
        <v>266.52999999999884</v>
      </c>
      <c r="M1560" t="s">
        <v>140</v>
      </c>
      <c r="N1560" t="s">
        <v>28</v>
      </c>
      <c r="O1560" t="s">
        <v>20</v>
      </c>
      <c r="P1560" t="s">
        <v>41</v>
      </c>
      <c r="Q1560" t="s">
        <v>22</v>
      </c>
      <c r="R1560" t="s">
        <v>23</v>
      </c>
      <c r="S1560" t="s">
        <v>24</v>
      </c>
      <c r="T1560" s="1"/>
    </row>
    <row r="1561" spans="1:20" x14ac:dyDescent="0.25">
      <c r="A1561" t="str">
        <f t="shared" si="72"/>
        <v>S1006800042200</v>
      </c>
      <c r="B1561" t="s">
        <v>15</v>
      </c>
      <c r="C1561" t="s">
        <v>859</v>
      </c>
      <c r="D1561" t="s">
        <v>631</v>
      </c>
      <c r="E1561" s="1">
        <v>0</v>
      </c>
      <c r="F1561" s="1">
        <v>0</v>
      </c>
      <c r="G1561" s="1">
        <v>0</v>
      </c>
      <c r="H1561" s="1"/>
      <c r="J1561" s="1">
        <f t="shared" si="73"/>
        <v>0</v>
      </c>
      <c r="K1561" s="1">
        <f>IFERROR(VLOOKUP(A1561,'Ending FY2016'!$A:$E,5,FALSE),"0")+H1561</f>
        <v>10.469999999999345</v>
      </c>
      <c r="L1561" s="1">
        <f t="shared" si="74"/>
        <v>10.469999999999345</v>
      </c>
      <c r="M1561" t="s">
        <v>140</v>
      </c>
      <c r="N1561" t="s">
        <v>48</v>
      </c>
      <c r="O1561" t="s">
        <v>20</v>
      </c>
      <c r="P1561" t="s">
        <v>41</v>
      </c>
      <c r="Q1561" t="s">
        <v>22</v>
      </c>
      <c r="R1561" t="s">
        <v>23</v>
      </c>
      <c r="S1561" t="s">
        <v>24</v>
      </c>
      <c r="T1561" s="1"/>
    </row>
    <row r="1562" spans="1:20" x14ac:dyDescent="0.25">
      <c r="A1562" t="str">
        <f t="shared" si="72"/>
        <v>S1006800097100</v>
      </c>
      <c r="B1562" t="s">
        <v>15</v>
      </c>
      <c r="C1562" t="s">
        <v>859</v>
      </c>
      <c r="D1562" t="s">
        <v>120</v>
      </c>
      <c r="E1562" s="1">
        <v>0</v>
      </c>
      <c r="F1562" s="1">
        <v>0</v>
      </c>
      <c r="G1562" s="1">
        <v>0</v>
      </c>
      <c r="H1562" s="1"/>
      <c r="J1562" s="1">
        <f t="shared" si="73"/>
        <v>0</v>
      </c>
      <c r="K1562" s="1">
        <f>IFERROR(VLOOKUP(A1562,'Ending FY2016'!$A:$E,5,FALSE),"0")+H1562</f>
        <v>0</v>
      </c>
      <c r="L1562" s="1">
        <f t="shared" si="74"/>
        <v>0</v>
      </c>
      <c r="M1562" t="s">
        <v>24</v>
      </c>
      <c r="N1562" t="s">
        <v>24</v>
      </c>
      <c r="O1562" t="s">
        <v>109</v>
      </c>
      <c r="P1562" t="s">
        <v>41</v>
      </c>
      <c r="Q1562" t="s">
        <v>22</v>
      </c>
      <c r="R1562" t="s">
        <v>23</v>
      </c>
      <c r="S1562" t="s">
        <v>24</v>
      </c>
      <c r="T1562" s="1"/>
    </row>
    <row r="1563" spans="1:20" x14ac:dyDescent="0.25">
      <c r="A1563" t="str">
        <f t="shared" si="72"/>
        <v>S1006800099100</v>
      </c>
      <c r="B1563" t="s">
        <v>15</v>
      </c>
      <c r="C1563" t="s">
        <v>859</v>
      </c>
      <c r="D1563" t="s">
        <v>124</v>
      </c>
      <c r="E1563" s="1">
        <v>0</v>
      </c>
      <c r="F1563" s="1">
        <v>0</v>
      </c>
      <c r="G1563" s="1">
        <v>0</v>
      </c>
      <c r="H1563" s="1"/>
      <c r="J1563" s="1">
        <f t="shared" si="73"/>
        <v>0</v>
      </c>
      <c r="K1563" s="1">
        <f>IFERROR(VLOOKUP(A1563,'Ending FY2016'!$A:$E,5,FALSE),"0")+H1563</f>
        <v>0</v>
      </c>
      <c r="L1563" s="1">
        <f t="shared" si="74"/>
        <v>0</v>
      </c>
      <c r="M1563" t="s">
        <v>24</v>
      </c>
      <c r="N1563" t="s">
        <v>24</v>
      </c>
      <c r="O1563" t="s">
        <v>109</v>
      </c>
      <c r="P1563" t="s">
        <v>41</v>
      </c>
      <c r="Q1563" t="s">
        <v>22</v>
      </c>
      <c r="R1563" t="s">
        <v>23</v>
      </c>
      <c r="S1563" t="s">
        <v>24</v>
      </c>
      <c r="T1563" s="1"/>
    </row>
    <row r="1564" spans="1:20" x14ac:dyDescent="0.25">
      <c r="A1564" t="str">
        <f t="shared" si="72"/>
        <v>S1006800099300</v>
      </c>
      <c r="B1564" t="s">
        <v>15</v>
      </c>
      <c r="C1564" t="s">
        <v>859</v>
      </c>
      <c r="D1564" t="s">
        <v>125</v>
      </c>
      <c r="E1564" s="1">
        <v>0</v>
      </c>
      <c r="F1564" s="1">
        <v>550</v>
      </c>
      <c r="G1564" s="1">
        <v>0</v>
      </c>
      <c r="H1564" s="1"/>
      <c r="J1564" s="1">
        <f t="shared" si="73"/>
        <v>-550</v>
      </c>
      <c r="K1564" s="1">
        <f>IFERROR(VLOOKUP(A1564,'Ending FY2016'!$A:$E,5,FALSE),"0")+H1564</f>
        <v>1025</v>
      </c>
      <c r="L1564" s="1">
        <f t="shared" si="74"/>
        <v>1025</v>
      </c>
      <c r="M1564" t="s">
        <v>24</v>
      </c>
      <c r="N1564" t="s">
        <v>24</v>
      </c>
      <c r="O1564" t="s">
        <v>107</v>
      </c>
      <c r="P1564" t="s">
        <v>41</v>
      </c>
      <c r="Q1564" t="s">
        <v>22</v>
      </c>
      <c r="R1564" t="s">
        <v>23</v>
      </c>
      <c r="S1564" t="s">
        <v>24</v>
      </c>
      <c r="T1564" s="1"/>
    </row>
    <row r="1565" spans="1:20" x14ac:dyDescent="0.25">
      <c r="A1565" t="str">
        <f t="shared" si="72"/>
        <v>S1007650033100</v>
      </c>
      <c r="B1565" t="s">
        <v>15</v>
      </c>
      <c r="C1565" t="s">
        <v>861</v>
      </c>
      <c r="D1565" t="s">
        <v>462</v>
      </c>
      <c r="E1565" s="1">
        <v>-12096.46</v>
      </c>
      <c r="F1565" s="1">
        <v>0</v>
      </c>
      <c r="G1565" s="1">
        <v>0</v>
      </c>
      <c r="H1565" s="1"/>
      <c r="J1565" s="1">
        <f t="shared" si="73"/>
        <v>12096.46</v>
      </c>
      <c r="K1565" s="1">
        <f>IFERROR(VLOOKUP(A1565,'Ending FY2016'!$A:$E,5,FALSE),"0")+H1565</f>
        <v>14101</v>
      </c>
      <c r="L1565" s="1">
        <f t="shared" si="74"/>
        <v>14101</v>
      </c>
      <c r="M1565" t="s">
        <v>36</v>
      </c>
      <c r="N1565" t="s">
        <v>28</v>
      </c>
      <c r="O1565" t="s">
        <v>20</v>
      </c>
      <c r="P1565" t="s">
        <v>41</v>
      </c>
      <c r="Q1565" t="s">
        <v>22</v>
      </c>
      <c r="R1565" t="s">
        <v>23</v>
      </c>
      <c r="S1565" t="s">
        <v>24</v>
      </c>
      <c r="T1565" s="1"/>
    </row>
    <row r="1566" spans="1:20" x14ac:dyDescent="0.25">
      <c r="A1566" t="str">
        <f t="shared" si="72"/>
        <v>S1007650033300</v>
      </c>
      <c r="B1566" t="s">
        <v>15</v>
      </c>
      <c r="C1566" t="s">
        <v>861</v>
      </c>
      <c r="D1566" t="s">
        <v>76</v>
      </c>
      <c r="E1566" s="1">
        <v>178464.03</v>
      </c>
      <c r="F1566" s="1">
        <v>650550</v>
      </c>
      <c r="G1566" s="1">
        <v>0</v>
      </c>
      <c r="H1566" s="1"/>
      <c r="J1566" s="1">
        <f t="shared" si="73"/>
        <v>-829014.03</v>
      </c>
      <c r="K1566" s="1">
        <f>IFERROR(VLOOKUP(A1566,'Ending FY2016'!$A:$E,5,FALSE),"0")+H1566</f>
        <v>-829491.3600000001</v>
      </c>
      <c r="L1566" s="1">
        <f t="shared" si="74"/>
        <v>-829491.3600000001</v>
      </c>
      <c r="M1566" t="s">
        <v>36</v>
      </c>
      <c r="N1566" t="s">
        <v>171</v>
      </c>
      <c r="O1566" t="s">
        <v>20</v>
      </c>
      <c r="P1566" t="s">
        <v>21</v>
      </c>
      <c r="Q1566" t="s">
        <v>22</v>
      </c>
      <c r="R1566" t="s">
        <v>23</v>
      </c>
      <c r="S1566" t="s">
        <v>23</v>
      </c>
      <c r="T1566" s="1"/>
    </row>
    <row r="1567" spans="1:20" x14ac:dyDescent="0.25">
      <c r="A1567" t="str">
        <f t="shared" si="72"/>
        <v>S1007650090200</v>
      </c>
      <c r="B1567" t="s">
        <v>15</v>
      </c>
      <c r="C1567" t="s">
        <v>861</v>
      </c>
      <c r="D1567" t="s">
        <v>130</v>
      </c>
      <c r="E1567" s="1">
        <v>-10307.799999999999</v>
      </c>
      <c r="F1567" s="1">
        <v>0</v>
      </c>
      <c r="G1567" s="1">
        <v>0</v>
      </c>
      <c r="H1567" s="1"/>
      <c r="J1567" s="1">
        <f t="shared" si="73"/>
        <v>10307.799999999999</v>
      </c>
      <c r="K1567" s="1">
        <f>IFERROR(VLOOKUP(A1567,'Ending FY2016'!$A:$E,5,FALSE),"0")+H1567</f>
        <v>10308</v>
      </c>
      <c r="L1567" s="1">
        <f t="shared" si="74"/>
        <v>10307.799999999999</v>
      </c>
      <c r="M1567" t="s">
        <v>24</v>
      </c>
      <c r="N1567" t="s">
        <v>24</v>
      </c>
      <c r="O1567" t="s">
        <v>107</v>
      </c>
      <c r="P1567" t="s">
        <v>41</v>
      </c>
      <c r="Q1567" t="s">
        <v>22</v>
      </c>
      <c r="R1567" t="s">
        <v>23</v>
      </c>
      <c r="S1567" t="s">
        <v>24</v>
      </c>
      <c r="T1567" s="1"/>
    </row>
    <row r="1568" spans="1:20" x14ac:dyDescent="0.25">
      <c r="A1568" t="str">
        <f t="shared" si="72"/>
        <v>S1007650096300</v>
      </c>
      <c r="B1568" t="s">
        <v>15</v>
      </c>
      <c r="C1568" t="s">
        <v>861</v>
      </c>
      <c r="D1568" t="s">
        <v>111</v>
      </c>
      <c r="E1568" s="1">
        <v>-429.63</v>
      </c>
      <c r="F1568" s="1">
        <v>0</v>
      </c>
      <c r="G1568" s="1">
        <v>0</v>
      </c>
      <c r="H1568" s="1"/>
      <c r="J1568" s="1">
        <f t="shared" si="73"/>
        <v>429.63</v>
      </c>
      <c r="K1568" s="1">
        <f>IFERROR(VLOOKUP(A1568,'Ending FY2016'!$A:$E,5,FALSE),"0")+H1568</f>
        <v>429.63</v>
      </c>
      <c r="L1568" s="1">
        <f t="shared" si="74"/>
        <v>429.63</v>
      </c>
      <c r="M1568" t="s">
        <v>24</v>
      </c>
      <c r="N1568" t="s">
        <v>24</v>
      </c>
      <c r="O1568" t="s">
        <v>109</v>
      </c>
      <c r="P1568" t="s">
        <v>41</v>
      </c>
      <c r="Q1568" t="s">
        <v>22</v>
      </c>
      <c r="R1568" t="s">
        <v>23</v>
      </c>
      <c r="S1568" t="s">
        <v>24</v>
      </c>
      <c r="T1568" s="1"/>
    </row>
    <row r="1569" spans="1:20" x14ac:dyDescent="0.25">
      <c r="A1569" t="str">
        <f t="shared" si="72"/>
        <v>S1007650096500</v>
      </c>
      <c r="B1569" t="s">
        <v>15</v>
      </c>
      <c r="C1569" t="s">
        <v>861</v>
      </c>
      <c r="D1569" t="s">
        <v>112</v>
      </c>
      <c r="E1569" s="1">
        <v>587.29</v>
      </c>
      <c r="F1569" s="1">
        <v>0</v>
      </c>
      <c r="G1569" s="1">
        <v>0</v>
      </c>
      <c r="H1569" s="1"/>
      <c r="J1569" s="1">
        <f t="shared" si="73"/>
        <v>-587.29</v>
      </c>
      <c r="K1569" s="1">
        <f>IFERROR(VLOOKUP(A1569,'Ending FY2016'!$A:$E,5,FALSE),"0")+H1569</f>
        <v>-587</v>
      </c>
      <c r="L1569" s="1">
        <f t="shared" si="74"/>
        <v>-587.29</v>
      </c>
      <c r="M1569" t="s">
        <v>24</v>
      </c>
      <c r="N1569" t="s">
        <v>24</v>
      </c>
      <c r="O1569" t="s">
        <v>109</v>
      </c>
      <c r="P1569" t="s">
        <v>41</v>
      </c>
      <c r="Q1569" t="s">
        <v>22</v>
      </c>
      <c r="R1569" t="s">
        <v>23</v>
      </c>
      <c r="S1569" t="s">
        <v>24</v>
      </c>
      <c r="T1569" s="1"/>
    </row>
    <row r="1570" spans="1:20" x14ac:dyDescent="0.25">
      <c r="A1570" t="str">
        <f t="shared" si="72"/>
        <v>S1007650096700</v>
      </c>
      <c r="B1570" t="s">
        <v>15</v>
      </c>
      <c r="C1570" t="s">
        <v>861</v>
      </c>
      <c r="D1570" t="s">
        <v>113</v>
      </c>
      <c r="E1570" s="1">
        <v>0</v>
      </c>
      <c r="F1570" s="1">
        <v>0</v>
      </c>
      <c r="G1570" s="1">
        <v>0</v>
      </c>
      <c r="H1570" s="1"/>
      <c r="J1570" s="1">
        <f t="shared" si="73"/>
        <v>0</v>
      </c>
      <c r="K1570" s="1">
        <f>IFERROR(VLOOKUP(A1570,'Ending FY2016'!$A:$E,5,FALSE),"0")+H1570</f>
        <v>0</v>
      </c>
      <c r="L1570" s="1">
        <f t="shared" si="74"/>
        <v>0</v>
      </c>
      <c r="M1570" t="s">
        <v>24</v>
      </c>
      <c r="N1570" t="s">
        <v>24</v>
      </c>
      <c r="O1570" t="s">
        <v>109</v>
      </c>
      <c r="P1570" t="s">
        <v>41</v>
      </c>
      <c r="Q1570" t="s">
        <v>22</v>
      </c>
      <c r="R1570" t="s">
        <v>23</v>
      </c>
      <c r="S1570" t="s">
        <v>24</v>
      </c>
      <c r="T1570" s="1"/>
    </row>
    <row r="1571" spans="1:20" x14ac:dyDescent="0.25">
      <c r="A1571" t="str">
        <f t="shared" si="72"/>
        <v>S1007650097100</v>
      </c>
      <c r="B1571" t="s">
        <v>15</v>
      </c>
      <c r="C1571" t="s">
        <v>861</v>
      </c>
      <c r="D1571" t="s">
        <v>120</v>
      </c>
      <c r="E1571" s="1">
        <v>-0.1</v>
      </c>
      <c r="F1571" s="1">
        <v>0</v>
      </c>
      <c r="G1571" s="1">
        <v>0</v>
      </c>
      <c r="H1571" s="1"/>
      <c r="J1571" s="1">
        <f t="shared" si="73"/>
        <v>0.1</v>
      </c>
      <c r="K1571" s="1">
        <f>IFERROR(VLOOKUP(A1571,'Ending FY2016'!$A:$E,5,FALSE),"0")+H1571</f>
        <v>0.1</v>
      </c>
      <c r="L1571" s="1">
        <f t="shared" si="74"/>
        <v>0.1</v>
      </c>
      <c r="M1571" t="s">
        <v>24</v>
      </c>
      <c r="N1571" t="s">
        <v>24</v>
      </c>
      <c r="O1571" t="s">
        <v>109</v>
      </c>
      <c r="P1571" t="s">
        <v>41</v>
      </c>
      <c r="Q1571" t="s">
        <v>22</v>
      </c>
      <c r="R1571" t="s">
        <v>23</v>
      </c>
      <c r="S1571" t="s">
        <v>24</v>
      </c>
      <c r="T1571" s="1"/>
    </row>
    <row r="1572" spans="1:20" x14ac:dyDescent="0.25">
      <c r="A1572" t="str">
        <f t="shared" si="72"/>
        <v>S1007650097101</v>
      </c>
      <c r="B1572" t="s">
        <v>15</v>
      </c>
      <c r="C1572" t="s">
        <v>861</v>
      </c>
      <c r="D1572" t="s">
        <v>121</v>
      </c>
      <c r="E1572" s="1">
        <v>0</v>
      </c>
      <c r="F1572" s="1">
        <v>0</v>
      </c>
      <c r="G1572" s="1">
        <v>0</v>
      </c>
      <c r="H1572" s="1"/>
      <c r="J1572" s="1">
        <f t="shared" si="73"/>
        <v>0</v>
      </c>
      <c r="K1572" s="1">
        <f>IFERROR(VLOOKUP(A1572,'Ending FY2016'!$A:$E,5,FALSE),"0")+H1572</f>
        <v>0</v>
      </c>
      <c r="L1572" s="1">
        <f t="shared" si="74"/>
        <v>0</v>
      </c>
      <c r="M1572" t="s">
        <v>24</v>
      </c>
      <c r="N1572" t="s">
        <v>24</v>
      </c>
      <c r="O1572" t="s">
        <v>109</v>
      </c>
      <c r="P1572" t="s">
        <v>41</v>
      </c>
      <c r="Q1572" t="s">
        <v>22</v>
      </c>
      <c r="R1572" t="s">
        <v>23</v>
      </c>
      <c r="S1572" t="s">
        <v>24</v>
      </c>
      <c r="T1572" s="1"/>
    </row>
    <row r="1573" spans="1:20" x14ac:dyDescent="0.25">
      <c r="A1573" t="str">
        <f t="shared" si="72"/>
        <v>S1007650099300</v>
      </c>
      <c r="B1573" t="s">
        <v>15</v>
      </c>
      <c r="C1573" t="s">
        <v>861</v>
      </c>
      <c r="D1573" t="s">
        <v>125</v>
      </c>
      <c r="E1573" s="1">
        <v>9839.07</v>
      </c>
      <c r="F1573" s="1">
        <v>-3592.5999999999985</v>
      </c>
      <c r="G1573" s="1">
        <v>0</v>
      </c>
      <c r="H1573" s="1"/>
      <c r="J1573" s="1">
        <f t="shared" si="73"/>
        <v>-6246.4700000000012</v>
      </c>
      <c r="K1573" s="1">
        <f>IFERROR(VLOOKUP(A1573,'Ending FY2016'!$A:$E,5,FALSE),"0")+H1573</f>
        <v>0</v>
      </c>
      <c r="L1573" s="1">
        <f t="shared" si="74"/>
        <v>0</v>
      </c>
      <c r="M1573" t="s">
        <v>24</v>
      </c>
      <c r="N1573" t="s">
        <v>24</v>
      </c>
      <c r="O1573" t="s">
        <v>107</v>
      </c>
      <c r="P1573" t="s">
        <v>41</v>
      </c>
      <c r="Q1573" t="s">
        <v>22</v>
      </c>
      <c r="R1573" t="s">
        <v>23</v>
      </c>
      <c r="S1573" t="s">
        <v>24</v>
      </c>
      <c r="T1573" s="1"/>
    </row>
    <row r="1574" spans="1:20" x14ac:dyDescent="0.25">
      <c r="A1574" t="str">
        <f t="shared" si="72"/>
        <v>S1007650099700</v>
      </c>
      <c r="B1574" t="s">
        <v>15</v>
      </c>
      <c r="C1574" t="s">
        <v>861</v>
      </c>
      <c r="D1574" t="s">
        <v>236</v>
      </c>
      <c r="E1574" s="1">
        <v>-503.16</v>
      </c>
      <c r="F1574" s="1">
        <v>5966.21</v>
      </c>
      <c r="G1574" s="1">
        <v>0</v>
      </c>
      <c r="H1574" s="1"/>
      <c r="J1574" s="1">
        <f t="shared" si="73"/>
        <v>-5463.05</v>
      </c>
      <c r="K1574" s="1">
        <f>IFERROR(VLOOKUP(A1574,'Ending FY2016'!$A:$E,5,FALSE),"0")+H1574</f>
        <v>502.94</v>
      </c>
      <c r="L1574" s="1">
        <f t="shared" si="74"/>
        <v>502.94</v>
      </c>
      <c r="M1574" t="s">
        <v>24</v>
      </c>
      <c r="N1574" t="s">
        <v>24</v>
      </c>
      <c r="O1574" t="s">
        <v>109</v>
      </c>
      <c r="P1574" t="s">
        <v>41</v>
      </c>
      <c r="Q1574" t="s">
        <v>22</v>
      </c>
      <c r="R1574" t="s">
        <v>23</v>
      </c>
      <c r="S1574" t="s">
        <v>24</v>
      </c>
      <c r="T1574" s="1"/>
    </row>
    <row r="1575" spans="1:20" x14ac:dyDescent="0.25">
      <c r="A1575" t="str">
        <f t="shared" si="72"/>
        <v>S1007650099800</v>
      </c>
      <c r="B1575" t="s">
        <v>15</v>
      </c>
      <c r="C1575" t="s">
        <v>861</v>
      </c>
      <c r="D1575" t="s">
        <v>144</v>
      </c>
      <c r="E1575" s="1">
        <v>0</v>
      </c>
      <c r="F1575" s="1">
        <v>0</v>
      </c>
      <c r="G1575" s="1">
        <v>0</v>
      </c>
      <c r="H1575" s="1"/>
      <c r="J1575" s="1">
        <f t="shared" si="73"/>
        <v>0</v>
      </c>
      <c r="K1575" s="1">
        <f>IFERROR(VLOOKUP(A1575,'Ending FY2016'!$A:$E,5,FALSE),"0")+H1575</f>
        <v>0</v>
      </c>
      <c r="L1575" s="1">
        <f t="shared" si="74"/>
        <v>0</v>
      </c>
      <c r="M1575" t="s">
        <v>24</v>
      </c>
      <c r="N1575" t="s">
        <v>24</v>
      </c>
      <c r="O1575" t="s">
        <v>109</v>
      </c>
      <c r="P1575" t="s">
        <v>41</v>
      </c>
      <c r="Q1575" t="s">
        <v>22</v>
      </c>
      <c r="R1575" t="s">
        <v>23</v>
      </c>
      <c r="S1575" t="s">
        <v>24</v>
      </c>
      <c r="T1575" s="1"/>
    </row>
    <row r="1576" spans="1:20" x14ac:dyDescent="0.25">
      <c r="A1576" t="str">
        <f t="shared" si="72"/>
        <v>S2398350016600</v>
      </c>
      <c r="B1576" t="s">
        <v>862</v>
      </c>
      <c r="C1576" t="s">
        <v>729</v>
      </c>
      <c r="D1576" t="s">
        <v>225</v>
      </c>
      <c r="E1576" s="1">
        <v>2</v>
      </c>
      <c r="F1576" s="1">
        <v>0</v>
      </c>
      <c r="G1576" s="1">
        <v>0</v>
      </c>
      <c r="H1576" s="1"/>
      <c r="J1576" s="1">
        <f t="shared" si="73"/>
        <v>-2</v>
      </c>
      <c r="K1576" s="1">
        <f>IFERROR(VLOOKUP(A1576,'Ending FY2016'!$A:$E,5,FALSE),"0")+H1576</f>
        <v>-2.3500000014901161</v>
      </c>
      <c r="L1576" s="1">
        <f t="shared" si="74"/>
        <v>-2</v>
      </c>
      <c r="M1576" t="s">
        <v>18</v>
      </c>
      <c r="N1576" t="s">
        <v>22</v>
      </c>
      <c r="O1576" t="s">
        <v>135</v>
      </c>
      <c r="P1576" t="s">
        <v>41</v>
      </c>
      <c r="Q1576" t="s">
        <v>22</v>
      </c>
      <c r="R1576" t="s">
        <v>79</v>
      </c>
      <c r="S1576" t="s">
        <v>24</v>
      </c>
      <c r="T1576" s="1"/>
    </row>
    <row r="1577" spans="1:20" x14ac:dyDescent="0.25">
      <c r="A1577" t="str">
        <f t="shared" si="72"/>
        <v>S1008350022100</v>
      </c>
      <c r="B1577" t="s">
        <v>15</v>
      </c>
      <c r="C1577" t="s">
        <v>729</v>
      </c>
      <c r="D1577" t="s">
        <v>166</v>
      </c>
      <c r="E1577" s="1">
        <v>0.84</v>
      </c>
      <c r="F1577" s="1">
        <v>0</v>
      </c>
      <c r="G1577" s="1">
        <v>0</v>
      </c>
      <c r="H1577" s="1"/>
      <c r="J1577" s="1">
        <f t="shared" si="73"/>
        <v>-0.84</v>
      </c>
      <c r="K1577" s="1">
        <f>IFERROR(VLOOKUP(A1577,'Ending FY2016'!$A:$E,5,FALSE),"0")+H1577</f>
        <v>-3</v>
      </c>
      <c r="L1577" s="1">
        <f t="shared" si="74"/>
        <v>-0.84</v>
      </c>
      <c r="M1577" t="s">
        <v>70</v>
      </c>
      <c r="N1577" t="s">
        <v>591</v>
      </c>
      <c r="O1577" t="s">
        <v>20</v>
      </c>
      <c r="P1577" t="s">
        <v>21</v>
      </c>
      <c r="Q1577" t="s">
        <v>22</v>
      </c>
      <c r="R1577" t="s">
        <v>21</v>
      </c>
      <c r="S1577" t="s">
        <v>23</v>
      </c>
      <c r="T1577" s="1"/>
    </row>
    <row r="1578" spans="1:20" x14ac:dyDescent="0.25">
      <c r="A1578" t="str">
        <f t="shared" si="72"/>
        <v>S1008350043100</v>
      </c>
      <c r="B1578" t="s">
        <v>15</v>
      </c>
      <c r="C1578" t="s">
        <v>729</v>
      </c>
      <c r="D1578" t="s">
        <v>350</v>
      </c>
      <c r="E1578" s="1">
        <v>-1883888.58</v>
      </c>
      <c r="F1578" s="1">
        <v>0</v>
      </c>
      <c r="G1578" s="1">
        <v>0</v>
      </c>
      <c r="H1578" s="1"/>
      <c r="J1578" s="1">
        <f t="shared" si="73"/>
        <v>1883888.58</v>
      </c>
      <c r="K1578" s="1">
        <f>IFERROR(VLOOKUP(A1578,'Ending FY2016'!$A:$E,5,FALSE),"0")+H1578</f>
        <v>0</v>
      </c>
      <c r="L1578" s="1">
        <f t="shared" si="74"/>
        <v>0</v>
      </c>
      <c r="M1578" t="s">
        <v>140</v>
      </c>
      <c r="N1578" t="s">
        <v>28</v>
      </c>
      <c r="O1578" t="s">
        <v>20</v>
      </c>
      <c r="P1578" t="s">
        <v>41</v>
      </c>
      <c r="Q1578" t="s">
        <v>22</v>
      </c>
      <c r="R1578" t="s">
        <v>79</v>
      </c>
      <c r="S1578" t="s">
        <v>24</v>
      </c>
      <c r="T1578" s="1"/>
    </row>
    <row r="1579" spans="1:20" x14ac:dyDescent="0.25">
      <c r="A1579" t="str">
        <f t="shared" si="72"/>
        <v>S1008350043200</v>
      </c>
      <c r="B1579" t="s">
        <v>15</v>
      </c>
      <c r="C1579" t="s">
        <v>729</v>
      </c>
      <c r="D1579" t="s">
        <v>351</v>
      </c>
      <c r="E1579" s="1">
        <v>3.06</v>
      </c>
      <c r="F1579" s="1">
        <v>2919397.21</v>
      </c>
      <c r="G1579" s="1">
        <v>0</v>
      </c>
      <c r="H1579" s="1"/>
      <c r="J1579" s="1">
        <f t="shared" si="73"/>
        <v>-2919400.27</v>
      </c>
      <c r="K1579" s="1">
        <f>IFERROR(VLOOKUP(A1579,'Ending FY2016'!$A:$E,5,FALSE),"0")+H1579</f>
        <v>-2919397.21</v>
      </c>
      <c r="L1579" s="1">
        <f t="shared" si="74"/>
        <v>-2919400.27</v>
      </c>
      <c r="M1579" t="s">
        <v>140</v>
      </c>
      <c r="N1579" t="s">
        <v>179</v>
      </c>
      <c r="O1579" t="s">
        <v>20</v>
      </c>
      <c r="P1579" t="s">
        <v>41</v>
      </c>
      <c r="Q1579" t="s">
        <v>22</v>
      </c>
      <c r="R1579" t="s">
        <v>79</v>
      </c>
      <c r="S1579" t="s">
        <v>24</v>
      </c>
      <c r="T1579" s="1"/>
    </row>
    <row r="1580" spans="1:20" x14ac:dyDescent="0.25">
      <c r="A1580" t="str">
        <f t="shared" si="72"/>
        <v>S1008350043300</v>
      </c>
      <c r="B1580" t="s">
        <v>15</v>
      </c>
      <c r="C1580" t="s">
        <v>729</v>
      </c>
      <c r="D1580" t="s">
        <v>352</v>
      </c>
      <c r="E1580" s="1">
        <v>0</v>
      </c>
      <c r="F1580" s="1">
        <v>0</v>
      </c>
      <c r="G1580" s="1">
        <v>0</v>
      </c>
      <c r="H1580" s="1"/>
      <c r="J1580" s="1">
        <f t="shared" si="73"/>
        <v>0</v>
      </c>
      <c r="K1580" s="1">
        <f>IFERROR(VLOOKUP(A1580,'Ending FY2016'!$A:$E,5,FALSE),"0")+H1580</f>
        <v>0</v>
      </c>
      <c r="L1580" s="1">
        <f t="shared" si="74"/>
        <v>0</v>
      </c>
      <c r="M1580" t="s">
        <v>140</v>
      </c>
      <c r="N1580" t="s">
        <v>26</v>
      </c>
      <c r="O1580" t="s">
        <v>20</v>
      </c>
      <c r="P1580" t="s">
        <v>41</v>
      </c>
      <c r="Q1580" t="s">
        <v>22</v>
      </c>
      <c r="R1580" t="s">
        <v>79</v>
      </c>
      <c r="S1580" t="s">
        <v>24</v>
      </c>
      <c r="T1580" s="1"/>
    </row>
    <row r="1581" spans="1:20" x14ac:dyDescent="0.25">
      <c r="A1581" t="str">
        <f t="shared" si="72"/>
        <v>S1008350043400</v>
      </c>
      <c r="B1581" t="s">
        <v>15</v>
      </c>
      <c r="C1581" t="s">
        <v>729</v>
      </c>
      <c r="D1581" t="s">
        <v>637</v>
      </c>
      <c r="E1581" s="1">
        <v>0.26</v>
      </c>
      <c r="F1581" s="1">
        <v>0</v>
      </c>
      <c r="G1581" s="1">
        <v>0</v>
      </c>
      <c r="H1581" s="1"/>
      <c r="J1581" s="1">
        <f t="shared" si="73"/>
        <v>-0.26</v>
      </c>
      <c r="K1581" s="1">
        <f>IFERROR(VLOOKUP(A1581,'Ending FY2016'!$A:$E,5,FALSE),"0")+H1581</f>
        <v>0</v>
      </c>
      <c r="L1581" s="1">
        <f t="shared" si="74"/>
        <v>-0.26</v>
      </c>
      <c r="M1581" t="s">
        <v>140</v>
      </c>
      <c r="N1581" t="s">
        <v>592</v>
      </c>
      <c r="O1581" t="s">
        <v>20</v>
      </c>
      <c r="P1581" t="s">
        <v>41</v>
      </c>
      <c r="Q1581" t="s">
        <v>22</v>
      </c>
      <c r="R1581" t="s">
        <v>79</v>
      </c>
      <c r="S1581" t="s">
        <v>24</v>
      </c>
      <c r="T1581" s="1"/>
    </row>
    <row r="1582" spans="1:20" x14ac:dyDescent="0.25">
      <c r="A1582" t="str">
        <f t="shared" si="72"/>
        <v>S1008350043700</v>
      </c>
      <c r="B1582" t="s">
        <v>15</v>
      </c>
      <c r="C1582" t="s">
        <v>729</v>
      </c>
      <c r="D1582" t="s">
        <v>638</v>
      </c>
      <c r="E1582" s="1">
        <v>1</v>
      </c>
      <c r="F1582" s="1">
        <v>0</v>
      </c>
      <c r="G1582" s="1">
        <v>0</v>
      </c>
      <c r="H1582" s="1"/>
      <c r="J1582" s="1">
        <f t="shared" si="73"/>
        <v>-1</v>
      </c>
      <c r="K1582" s="1">
        <f>IFERROR(VLOOKUP(A1582,'Ending FY2016'!$A:$E,5,FALSE),"0")+H1582</f>
        <v>0</v>
      </c>
      <c r="L1582" s="1">
        <f t="shared" si="74"/>
        <v>-1</v>
      </c>
      <c r="M1582" t="s">
        <v>140</v>
      </c>
      <c r="N1582" t="s">
        <v>192</v>
      </c>
      <c r="O1582" t="s">
        <v>20</v>
      </c>
      <c r="P1582" t="s">
        <v>41</v>
      </c>
      <c r="Q1582" t="s">
        <v>22</v>
      </c>
      <c r="R1582" t="s">
        <v>79</v>
      </c>
      <c r="S1582" t="s">
        <v>24</v>
      </c>
      <c r="T1582" s="1"/>
    </row>
    <row r="1583" spans="1:20" x14ac:dyDescent="0.25">
      <c r="A1583" t="str">
        <f t="shared" si="72"/>
        <v>S1008350096700</v>
      </c>
      <c r="B1583" t="s">
        <v>15</v>
      </c>
      <c r="C1583" t="s">
        <v>729</v>
      </c>
      <c r="D1583" t="s">
        <v>113</v>
      </c>
      <c r="E1583" s="1">
        <v>0</v>
      </c>
      <c r="F1583" s="1">
        <v>0</v>
      </c>
      <c r="G1583" s="1">
        <v>0</v>
      </c>
      <c r="H1583" s="1"/>
      <c r="J1583" s="1">
        <f t="shared" si="73"/>
        <v>0</v>
      </c>
      <c r="K1583" s="1">
        <f>IFERROR(VLOOKUP(A1583,'Ending FY2016'!$A:$E,5,FALSE),"0")+H1583</f>
        <v>0</v>
      </c>
      <c r="L1583" s="1">
        <f t="shared" si="74"/>
        <v>0</v>
      </c>
      <c r="M1583" t="s">
        <v>24</v>
      </c>
      <c r="N1583" t="s">
        <v>24</v>
      </c>
      <c r="O1583" t="s">
        <v>109</v>
      </c>
      <c r="P1583" t="s">
        <v>41</v>
      </c>
      <c r="Q1583" t="s">
        <v>22</v>
      </c>
      <c r="R1583" t="s">
        <v>23</v>
      </c>
      <c r="S1583" t="s">
        <v>24</v>
      </c>
      <c r="T1583" s="1"/>
    </row>
    <row r="1584" spans="1:20" x14ac:dyDescent="0.25">
      <c r="A1584" t="str">
        <f t="shared" si="72"/>
        <v>S1008350097100</v>
      </c>
      <c r="B1584" t="s">
        <v>15</v>
      </c>
      <c r="C1584" t="s">
        <v>729</v>
      </c>
      <c r="D1584" t="s">
        <v>120</v>
      </c>
      <c r="E1584" s="1">
        <v>0</v>
      </c>
      <c r="F1584" s="1">
        <v>0</v>
      </c>
      <c r="G1584" s="1">
        <v>0</v>
      </c>
      <c r="H1584" s="1"/>
      <c r="J1584" s="1">
        <f t="shared" si="73"/>
        <v>0</v>
      </c>
      <c r="K1584" s="1">
        <f>IFERROR(VLOOKUP(A1584,'Ending FY2016'!$A:$E,5,FALSE),"0")+H1584</f>
        <v>0</v>
      </c>
      <c r="L1584" s="1">
        <f t="shared" si="74"/>
        <v>0</v>
      </c>
      <c r="M1584" t="s">
        <v>24</v>
      </c>
      <c r="N1584" t="s">
        <v>24</v>
      </c>
      <c r="O1584" t="s">
        <v>109</v>
      </c>
      <c r="P1584" t="s">
        <v>41</v>
      </c>
      <c r="Q1584" t="s">
        <v>22</v>
      </c>
      <c r="R1584" t="s">
        <v>23</v>
      </c>
      <c r="S1584" t="s">
        <v>24</v>
      </c>
      <c r="T1584" s="1"/>
    </row>
    <row r="1585" spans="1:20" x14ac:dyDescent="0.25">
      <c r="A1585" t="str">
        <f t="shared" si="72"/>
        <v>S5218350099000</v>
      </c>
      <c r="B1585" t="s">
        <v>793</v>
      </c>
      <c r="C1585" t="s">
        <v>729</v>
      </c>
      <c r="D1585" t="s">
        <v>123</v>
      </c>
      <c r="E1585" s="1">
        <v>-187552.52</v>
      </c>
      <c r="F1585" s="1">
        <v>0</v>
      </c>
      <c r="G1585" s="1">
        <v>0</v>
      </c>
      <c r="H1585" s="1"/>
      <c r="J1585" s="1">
        <f t="shared" si="73"/>
        <v>187552.52</v>
      </c>
      <c r="K1585" s="1">
        <f>IFERROR(VLOOKUP(A1585,'Ending FY2016'!$A:$E,5,FALSE),"0")+H1585</f>
        <v>0</v>
      </c>
      <c r="L1585" s="1">
        <f t="shared" si="74"/>
        <v>0</v>
      </c>
      <c r="M1585" t="s">
        <v>24</v>
      </c>
      <c r="N1585" t="s">
        <v>24</v>
      </c>
      <c r="O1585" t="s">
        <v>109</v>
      </c>
      <c r="P1585" t="s">
        <v>41</v>
      </c>
      <c r="Q1585" t="s">
        <v>22</v>
      </c>
      <c r="R1585" t="s">
        <v>23</v>
      </c>
      <c r="S1585" t="s">
        <v>24</v>
      </c>
      <c r="T1585" s="1"/>
    </row>
    <row r="1586" spans="1:20" x14ac:dyDescent="0.25">
      <c r="A1586" t="str">
        <f t="shared" si="72"/>
        <v>S1008550043000</v>
      </c>
      <c r="B1586" t="s">
        <v>15</v>
      </c>
      <c r="C1586" t="s">
        <v>863</v>
      </c>
      <c r="D1586" t="s">
        <v>349</v>
      </c>
      <c r="E1586" s="1">
        <v>0</v>
      </c>
      <c r="F1586" s="1">
        <v>0</v>
      </c>
      <c r="G1586" s="1">
        <v>0</v>
      </c>
      <c r="H1586" s="1"/>
      <c r="J1586" s="1">
        <f t="shared" si="73"/>
        <v>0</v>
      </c>
      <c r="K1586" s="1">
        <f>IFERROR(VLOOKUP(A1586,'Ending FY2016'!$A:$E,5,FALSE),"0")+H1586</f>
        <v>0</v>
      </c>
      <c r="L1586" s="1">
        <f t="shared" si="74"/>
        <v>0</v>
      </c>
      <c r="M1586" t="s">
        <v>140</v>
      </c>
      <c r="N1586" t="s">
        <v>592</v>
      </c>
      <c r="O1586" t="s">
        <v>20</v>
      </c>
      <c r="P1586" t="s">
        <v>41</v>
      </c>
      <c r="Q1586" t="s">
        <v>22</v>
      </c>
      <c r="R1586" t="s">
        <v>21</v>
      </c>
      <c r="S1586" t="s">
        <v>24</v>
      </c>
      <c r="T1586" s="1"/>
    </row>
    <row r="1587" spans="1:20" x14ac:dyDescent="0.25">
      <c r="A1587" t="str">
        <f t="shared" si="72"/>
        <v>S1008550043300</v>
      </c>
      <c r="B1587" t="s">
        <v>15</v>
      </c>
      <c r="C1587" t="s">
        <v>863</v>
      </c>
      <c r="D1587" t="s">
        <v>352</v>
      </c>
      <c r="E1587" s="1">
        <v>0</v>
      </c>
      <c r="F1587" s="1">
        <v>0</v>
      </c>
      <c r="G1587" s="1">
        <v>0</v>
      </c>
      <c r="H1587" s="1"/>
      <c r="J1587" s="1">
        <f t="shared" si="73"/>
        <v>0</v>
      </c>
      <c r="K1587" s="1">
        <f>IFERROR(VLOOKUP(A1587,'Ending FY2016'!$A:$E,5,FALSE),"0")+H1587</f>
        <v>0</v>
      </c>
      <c r="L1587" s="1">
        <f t="shared" si="74"/>
        <v>0</v>
      </c>
      <c r="M1587" t="s">
        <v>140</v>
      </c>
      <c r="N1587" t="s">
        <v>192</v>
      </c>
      <c r="O1587" t="s">
        <v>20</v>
      </c>
      <c r="P1587" t="s">
        <v>41</v>
      </c>
      <c r="Q1587" t="s">
        <v>22</v>
      </c>
      <c r="R1587" t="s">
        <v>21</v>
      </c>
      <c r="S1587" t="s">
        <v>24</v>
      </c>
      <c r="T1587" s="1"/>
    </row>
    <row r="1588" spans="1:20" x14ac:dyDescent="0.25">
      <c r="A1588" t="str">
        <f t="shared" si="72"/>
        <v>S1008550062000</v>
      </c>
      <c r="B1588" t="s">
        <v>15</v>
      </c>
      <c r="C1588" t="s">
        <v>863</v>
      </c>
      <c r="D1588" t="s">
        <v>406</v>
      </c>
      <c r="E1588" s="1">
        <v>-10219</v>
      </c>
      <c r="F1588" s="1">
        <v>0</v>
      </c>
      <c r="G1588" s="1">
        <v>0</v>
      </c>
      <c r="H1588" s="1"/>
      <c r="J1588" s="1">
        <f t="shared" si="73"/>
        <v>10219</v>
      </c>
      <c r="K1588" s="1">
        <f>IFERROR(VLOOKUP(A1588,'Ending FY2016'!$A:$E,5,FALSE),"0")+H1588</f>
        <v>0</v>
      </c>
      <c r="L1588" s="1">
        <f t="shared" si="74"/>
        <v>0</v>
      </c>
      <c r="M1588" t="s">
        <v>407</v>
      </c>
      <c r="N1588" t="s">
        <v>28</v>
      </c>
      <c r="O1588" t="s">
        <v>20</v>
      </c>
      <c r="P1588" t="s">
        <v>41</v>
      </c>
      <c r="Q1588" t="s">
        <v>22</v>
      </c>
      <c r="R1588" t="s">
        <v>23</v>
      </c>
      <c r="S1588" t="s">
        <v>24</v>
      </c>
      <c r="T1588" s="1"/>
    </row>
    <row r="1589" spans="1:20" x14ac:dyDescent="0.25">
      <c r="A1589" t="str">
        <f t="shared" si="72"/>
        <v>S1008550062100</v>
      </c>
      <c r="B1589" t="s">
        <v>15</v>
      </c>
      <c r="C1589" t="s">
        <v>863</v>
      </c>
      <c r="D1589" t="s">
        <v>408</v>
      </c>
      <c r="E1589" s="1">
        <v>-547.77</v>
      </c>
      <c r="F1589" s="1">
        <v>0</v>
      </c>
      <c r="G1589" s="1">
        <v>0</v>
      </c>
      <c r="H1589" s="1"/>
      <c r="J1589" s="1">
        <f t="shared" si="73"/>
        <v>547.77</v>
      </c>
      <c r="K1589" s="1">
        <f>IFERROR(VLOOKUP(A1589,'Ending FY2016'!$A:$E,5,FALSE),"0")+H1589</f>
        <v>548</v>
      </c>
      <c r="L1589" s="1">
        <f t="shared" si="74"/>
        <v>547.77</v>
      </c>
      <c r="M1589" t="s">
        <v>407</v>
      </c>
      <c r="N1589" t="s">
        <v>58</v>
      </c>
      <c r="O1589" t="s">
        <v>20</v>
      </c>
      <c r="P1589" t="s">
        <v>21</v>
      </c>
      <c r="Q1589" t="s">
        <v>22</v>
      </c>
      <c r="R1589" t="s">
        <v>23</v>
      </c>
      <c r="S1589" t="s">
        <v>24</v>
      </c>
      <c r="T1589" s="1"/>
    </row>
    <row r="1590" spans="1:20" x14ac:dyDescent="0.25">
      <c r="A1590" t="str">
        <f t="shared" si="72"/>
        <v>S1008550062200</v>
      </c>
      <c r="B1590" t="s">
        <v>15</v>
      </c>
      <c r="C1590" t="s">
        <v>863</v>
      </c>
      <c r="D1590" t="s">
        <v>864</v>
      </c>
      <c r="E1590" s="1">
        <v>-113.99</v>
      </c>
      <c r="F1590" s="1">
        <v>0</v>
      </c>
      <c r="G1590" s="1">
        <v>0</v>
      </c>
      <c r="H1590" s="1"/>
      <c r="J1590" s="1">
        <f t="shared" si="73"/>
        <v>113.99</v>
      </c>
      <c r="K1590" s="1">
        <f>IFERROR(VLOOKUP(A1590,'Ending FY2016'!$A:$E,5,FALSE),"0")+H1590</f>
        <v>114</v>
      </c>
      <c r="L1590" s="1">
        <f t="shared" si="74"/>
        <v>113.99</v>
      </c>
      <c r="M1590" t="s">
        <v>407</v>
      </c>
      <c r="N1590" t="s">
        <v>28</v>
      </c>
      <c r="O1590" t="s">
        <v>20</v>
      </c>
      <c r="P1590" t="s">
        <v>41</v>
      </c>
      <c r="Q1590" t="s">
        <v>22</v>
      </c>
      <c r="R1590" t="s">
        <v>23</v>
      </c>
      <c r="S1590" t="s">
        <v>24</v>
      </c>
      <c r="T1590" s="1"/>
    </row>
    <row r="1591" spans="1:20" x14ac:dyDescent="0.25">
      <c r="A1591" t="str">
        <f t="shared" si="72"/>
        <v>S1008550062300</v>
      </c>
      <c r="B1591" t="s">
        <v>15</v>
      </c>
      <c r="C1591" t="s">
        <v>863</v>
      </c>
      <c r="D1591" t="s">
        <v>865</v>
      </c>
      <c r="E1591" s="1">
        <v>-4253.62</v>
      </c>
      <c r="F1591" s="1">
        <v>0</v>
      </c>
      <c r="G1591" s="1">
        <v>0</v>
      </c>
      <c r="H1591" s="1"/>
      <c r="J1591" s="1">
        <f t="shared" si="73"/>
        <v>4253.62</v>
      </c>
      <c r="K1591" s="1">
        <f>IFERROR(VLOOKUP(A1591,'Ending FY2016'!$A:$E,5,FALSE),"0")+H1591</f>
        <v>4254.07</v>
      </c>
      <c r="L1591" s="1">
        <f t="shared" si="74"/>
        <v>4253.62</v>
      </c>
      <c r="M1591" t="s">
        <v>407</v>
      </c>
      <c r="N1591" t="s">
        <v>28</v>
      </c>
      <c r="O1591" t="s">
        <v>20</v>
      </c>
      <c r="P1591" t="s">
        <v>41</v>
      </c>
      <c r="Q1591" t="s">
        <v>22</v>
      </c>
      <c r="R1591" t="s">
        <v>23</v>
      </c>
      <c r="S1591" t="s">
        <v>24</v>
      </c>
      <c r="T1591" s="1"/>
    </row>
    <row r="1592" spans="1:20" x14ac:dyDescent="0.25">
      <c r="A1592" t="str">
        <f t="shared" si="72"/>
        <v>S1008550062800</v>
      </c>
      <c r="B1592" t="s">
        <v>15</v>
      </c>
      <c r="C1592" t="s">
        <v>863</v>
      </c>
      <c r="D1592" t="s">
        <v>866</v>
      </c>
      <c r="E1592" s="1">
        <v>0</v>
      </c>
      <c r="F1592" s="1">
        <v>0</v>
      </c>
      <c r="G1592" s="1">
        <v>0</v>
      </c>
      <c r="H1592" s="1"/>
      <c r="J1592" s="1">
        <f t="shared" si="73"/>
        <v>0</v>
      </c>
      <c r="K1592" s="1">
        <f>IFERROR(VLOOKUP(A1592,'Ending FY2016'!$A:$E,5,FALSE),"0")+H1592</f>
        <v>1</v>
      </c>
      <c r="L1592" s="1">
        <f t="shared" si="74"/>
        <v>0</v>
      </c>
      <c r="M1592" t="s">
        <v>407</v>
      </c>
      <c r="N1592" t="s">
        <v>48</v>
      </c>
      <c r="O1592" t="s">
        <v>20</v>
      </c>
      <c r="P1592" t="s">
        <v>21</v>
      </c>
      <c r="Q1592" t="s">
        <v>22</v>
      </c>
      <c r="R1592" t="s">
        <v>23</v>
      </c>
      <c r="S1592" t="s">
        <v>24</v>
      </c>
      <c r="T1592" s="1"/>
    </row>
    <row r="1593" spans="1:20" x14ac:dyDescent="0.25">
      <c r="A1593" t="str">
        <f t="shared" si="72"/>
        <v>S1008550093400</v>
      </c>
      <c r="B1593" t="s">
        <v>15</v>
      </c>
      <c r="C1593" t="s">
        <v>863</v>
      </c>
      <c r="D1593" t="s">
        <v>576</v>
      </c>
      <c r="E1593" s="1">
        <v>-829112.82</v>
      </c>
      <c r="F1593" s="1">
        <v>0</v>
      </c>
      <c r="G1593" s="1">
        <v>0</v>
      </c>
      <c r="H1593" s="1"/>
      <c r="J1593" s="1">
        <f t="shared" si="73"/>
        <v>829112.82</v>
      </c>
      <c r="K1593" s="1">
        <f>IFERROR(VLOOKUP(A1593,'Ending FY2016'!$A:$E,5,FALSE),"0")+H1593</f>
        <v>0</v>
      </c>
      <c r="L1593" s="1">
        <f t="shared" si="74"/>
        <v>0</v>
      </c>
      <c r="M1593" t="s">
        <v>24</v>
      </c>
      <c r="N1593" t="s">
        <v>24</v>
      </c>
      <c r="O1593" t="s">
        <v>109</v>
      </c>
      <c r="P1593" t="s">
        <v>41</v>
      </c>
      <c r="Q1593" t="s">
        <v>22</v>
      </c>
      <c r="R1593" t="s">
        <v>23</v>
      </c>
      <c r="S1593" t="s">
        <v>24</v>
      </c>
      <c r="T1593" s="1"/>
    </row>
    <row r="1594" spans="1:20" x14ac:dyDescent="0.25">
      <c r="A1594" t="str">
        <f t="shared" si="72"/>
        <v>S1008550097101</v>
      </c>
      <c r="B1594" t="s">
        <v>15</v>
      </c>
      <c r="C1594" t="s">
        <v>863</v>
      </c>
      <c r="D1594" t="s">
        <v>121</v>
      </c>
      <c r="E1594" s="1">
        <v>0</v>
      </c>
      <c r="F1594" s="1">
        <v>0</v>
      </c>
      <c r="G1594" s="1">
        <v>0</v>
      </c>
      <c r="H1594" s="1"/>
      <c r="J1594" s="1">
        <f t="shared" si="73"/>
        <v>0</v>
      </c>
      <c r="K1594" s="1">
        <f>IFERROR(VLOOKUP(A1594,'Ending FY2016'!$A:$E,5,FALSE),"0")+H1594</f>
        <v>0</v>
      </c>
      <c r="L1594" s="1">
        <f t="shared" si="74"/>
        <v>0</v>
      </c>
      <c r="M1594" t="s">
        <v>24</v>
      </c>
      <c r="N1594" t="s">
        <v>24</v>
      </c>
      <c r="O1594" t="s">
        <v>109</v>
      </c>
      <c r="P1594" t="s">
        <v>41</v>
      </c>
      <c r="Q1594" t="s">
        <v>22</v>
      </c>
      <c r="R1594" t="s">
        <v>23</v>
      </c>
      <c r="S1594" t="s">
        <v>24</v>
      </c>
      <c r="T1594" s="1"/>
    </row>
    <row r="1595" spans="1:20" x14ac:dyDescent="0.25">
      <c r="A1595" t="str">
        <f t="shared" si="72"/>
        <v>S1008550099200</v>
      </c>
      <c r="B1595" t="s">
        <v>15</v>
      </c>
      <c r="C1595" t="s">
        <v>863</v>
      </c>
      <c r="D1595" t="s">
        <v>753</v>
      </c>
      <c r="E1595" s="1">
        <v>5641.03</v>
      </c>
      <c r="F1595" s="1">
        <v>0</v>
      </c>
      <c r="G1595" s="1">
        <v>0</v>
      </c>
      <c r="H1595" s="1"/>
      <c r="J1595" s="1">
        <f t="shared" si="73"/>
        <v>-5641.03</v>
      </c>
      <c r="K1595" s="1">
        <f>IFERROR(VLOOKUP(A1595,'Ending FY2016'!$A:$E,5,FALSE),"0")+H1595</f>
        <v>-5644</v>
      </c>
      <c r="L1595" s="1">
        <f t="shared" si="74"/>
        <v>-5641.03</v>
      </c>
      <c r="M1595" t="s">
        <v>24</v>
      </c>
      <c r="N1595" t="s">
        <v>24</v>
      </c>
      <c r="O1595" t="s">
        <v>107</v>
      </c>
      <c r="P1595" t="s">
        <v>41</v>
      </c>
      <c r="Q1595" t="s">
        <v>22</v>
      </c>
      <c r="R1595" t="s">
        <v>23</v>
      </c>
      <c r="S1595" t="s">
        <v>24</v>
      </c>
      <c r="T1595" s="1"/>
    </row>
    <row r="1596" spans="1:20" x14ac:dyDescent="0.25">
      <c r="A1596" t="str">
        <f t="shared" si="72"/>
        <v>S1008550099300</v>
      </c>
      <c r="B1596" t="s">
        <v>15</v>
      </c>
      <c r="C1596" t="s">
        <v>863</v>
      </c>
      <c r="D1596" t="s">
        <v>125</v>
      </c>
      <c r="E1596" s="1">
        <v>0</v>
      </c>
      <c r="F1596" s="1">
        <v>0</v>
      </c>
      <c r="G1596" s="1">
        <v>0</v>
      </c>
      <c r="H1596" s="1"/>
      <c r="J1596" s="1">
        <f t="shared" si="73"/>
        <v>0</v>
      </c>
      <c r="K1596" s="1">
        <f>IFERROR(VLOOKUP(A1596,'Ending FY2016'!$A:$E,5,FALSE),"0")+H1596</f>
        <v>0</v>
      </c>
      <c r="L1596" s="1">
        <f t="shared" si="74"/>
        <v>0</v>
      </c>
      <c r="M1596" t="s">
        <v>24</v>
      </c>
      <c r="N1596" t="s">
        <v>24</v>
      </c>
      <c r="O1596" t="s">
        <v>107</v>
      </c>
      <c r="P1596" t="s">
        <v>41</v>
      </c>
      <c r="Q1596" t="s">
        <v>22</v>
      </c>
      <c r="R1596" t="s">
        <v>23</v>
      </c>
      <c r="S1596" t="s">
        <v>24</v>
      </c>
      <c r="T1596" s="1"/>
    </row>
    <row r="1597" spans="1:20" x14ac:dyDescent="0.25">
      <c r="A1597" t="str">
        <f t="shared" si="72"/>
        <v>S1008550099800</v>
      </c>
      <c r="B1597" t="s">
        <v>15</v>
      </c>
      <c r="C1597" t="s">
        <v>863</v>
      </c>
      <c r="D1597" t="s">
        <v>144</v>
      </c>
      <c r="E1597" s="1">
        <v>2820.38</v>
      </c>
      <c r="F1597" s="1">
        <v>0</v>
      </c>
      <c r="G1597" s="1">
        <v>0</v>
      </c>
      <c r="H1597" s="1"/>
      <c r="J1597" s="1">
        <f t="shared" si="73"/>
        <v>-2820.38</v>
      </c>
      <c r="K1597" s="1">
        <f>IFERROR(VLOOKUP(A1597,'Ending FY2016'!$A:$E,5,FALSE),"0")+H1597</f>
        <v>0</v>
      </c>
      <c r="L1597" s="1">
        <f t="shared" si="74"/>
        <v>0</v>
      </c>
      <c r="M1597" t="s">
        <v>24</v>
      </c>
      <c r="N1597" t="s">
        <v>24</v>
      </c>
      <c r="O1597" t="s">
        <v>109</v>
      </c>
      <c r="P1597" t="s">
        <v>41</v>
      </c>
      <c r="Q1597" t="s">
        <v>22</v>
      </c>
      <c r="R1597" t="s">
        <v>23</v>
      </c>
      <c r="S1597" t="s">
        <v>24</v>
      </c>
      <c r="T1597" s="1"/>
    </row>
    <row r="1598" spans="1:20" x14ac:dyDescent="0.25">
      <c r="A1598" t="str">
        <f t="shared" si="72"/>
        <v>S1008650044100</v>
      </c>
      <c r="B1598" t="s">
        <v>15</v>
      </c>
      <c r="C1598" t="s">
        <v>429</v>
      </c>
      <c r="D1598" t="s">
        <v>360</v>
      </c>
      <c r="E1598" s="1">
        <v>-408300</v>
      </c>
      <c r="F1598" s="1">
        <v>0</v>
      </c>
      <c r="G1598" s="1">
        <v>0</v>
      </c>
      <c r="H1598" s="1"/>
      <c r="J1598" s="1">
        <f t="shared" si="73"/>
        <v>408300</v>
      </c>
      <c r="K1598" s="1">
        <f>IFERROR(VLOOKUP(A1598,'Ending FY2016'!$A:$E,5,FALSE),"0")+H1598</f>
        <v>408300</v>
      </c>
      <c r="L1598" s="1">
        <f t="shared" si="74"/>
        <v>408300</v>
      </c>
      <c r="M1598" t="s">
        <v>140</v>
      </c>
      <c r="N1598" t="s">
        <v>65</v>
      </c>
      <c r="O1598" t="s">
        <v>20</v>
      </c>
      <c r="P1598" t="s">
        <v>41</v>
      </c>
      <c r="Q1598" t="s">
        <v>22</v>
      </c>
      <c r="R1598" t="s">
        <v>23</v>
      </c>
      <c r="S1598" t="s">
        <v>66</v>
      </c>
      <c r="T1598" s="1"/>
    </row>
    <row r="1599" spans="1:20" x14ac:dyDescent="0.25">
      <c r="A1599" t="str">
        <f t="shared" si="72"/>
        <v>S1008650099000</v>
      </c>
      <c r="B1599" t="s">
        <v>15</v>
      </c>
      <c r="C1599" t="s">
        <v>429</v>
      </c>
      <c r="D1599" t="s">
        <v>123</v>
      </c>
      <c r="E1599" s="1">
        <v>-2358974.4300000002</v>
      </c>
      <c r="F1599" s="1">
        <v>0</v>
      </c>
      <c r="G1599" s="1">
        <v>0</v>
      </c>
      <c r="H1599" s="1"/>
      <c r="J1599" s="1">
        <f t="shared" si="73"/>
        <v>2358974.4300000002</v>
      </c>
      <c r="K1599" s="1">
        <f>IFERROR(VLOOKUP(A1599,'Ending FY2016'!$A:$E,5,FALSE),"0")+H1599</f>
        <v>9319</v>
      </c>
      <c r="L1599" s="1">
        <f t="shared" si="74"/>
        <v>9319</v>
      </c>
      <c r="M1599" t="s">
        <v>24</v>
      </c>
      <c r="N1599" t="s">
        <v>24</v>
      </c>
      <c r="O1599" t="s">
        <v>109</v>
      </c>
      <c r="P1599" t="s">
        <v>41</v>
      </c>
      <c r="Q1599" t="s">
        <v>22</v>
      </c>
      <c r="R1599" t="s">
        <v>23</v>
      </c>
      <c r="S1599" t="s">
        <v>24</v>
      </c>
      <c r="T1599" s="1"/>
    </row>
    <row r="1600" spans="1:20" x14ac:dyDescent="0.25">
      <c r="A1600" t="str">
        <f t="shared" si="72"/>
        <v>S1008650099300</v>
      </c>
      <c r="B1600" t="s">
        <v>15</v>
      </c>
      <c r="C1600" t="s">
        <v>429</v>
      </c>
      <c r="D1600" t="s">
        <v>125</v>
      </c>
      <c r="E1600" s="1">
        <v>0</v>
      </c>
      <c r="F1600" s="1">
        <v>9</v>
      </c>
      <c r="G1600" s="1">
        <v>0</v>
      </c>
      <c r="H1600" s="1"/>
      <c r="J1600" s="1">
        <f t="shared" si="73"/>
        <v>-9</v>
      </c>
      <c r="K1600" s="1">
        <f>IFERROR(VLOOKUP(A1600,'Ending FY2016'!$A:$E,5,FALSE),"0")+H1600</f>
        <v>0</v>
      </c>
      <c r="L1600" s="1">
        <f t="shared" si="74"/>
        <v>-9</v>
      </c>
      <c r="M1600" t="s">
        <v>24</v>
      </c>
      <c r="N1600" t="s">
        <v>24</v>
      </c>
      <c r="O1600" t="s">
        <v>107</v>
      </c>
      <c r="P1600" t="s">
        <v>41</v>
      </c>
      <c r="Q1600" t="s">
        <v>22</v>
      </c>
      <c r="R1600" t="s">
        <v>23</v>
      </c>
      <c r="S1600" t="s">
        <v>24</v>
      </c>
      <c r="T1600" s="1"/>
    </row>
    <row r="1601" spans="1:20" x14ac:dyDescent="0.25">
      <c r="A1601" t="str">
        <f t="shared" si="72"/>
        <v>S1008650099400</v>
      </c>
      <c r="B1601" t="s">
        <v>15</v>
      </c>
      <c r="C1601" t="s">
        <v>429</v>
      </c>
      <c r="D1601" t="s">
        <v>143</v>
      </c>
      <c r="E1601" s="1">
        <v>-0.4</v>
      </c>
      <c r="F1601" s="1">
        <v>768408.03</v>
      </c>
      <c r="G1601" s="1">
        <v>0</v>
      </c>
      <c r="H1601" s="1"/>
      <c r="J1601" s="1">
        <f t="shared" si="73"/>
        <v>-768407.63</v>
      </c>
      <c r="K1601" s="1">
        <f>IFERROR(VLOOKUP(A1601,'Ending FY2016'!$A:$E,5,FALSE),"0")+H1601</f>
        <v>-768414.77</v>
      </c>
      <c r="L1601" s="1">
        <f t="shared" si="74"/>
        <v>-768407.63</v>
      </c>
      <c r="M1601" t="s">
        <v>24</v>
      </c>
      <c r="N1601" t="s">
        <v>24</v>
      </c>
      <c r="O1601" t="s">
        <v>109</v>
      </c>
      <c r="P1601" t="s">
        <v>41</v>
      </c>
      <c r="Q1601" t="s">
        <v>22</v>
      </c>
      <c r="R1601" t="s">
        <v>23</v>
      </c>
      <c r="S1601" t="s">
        <v>24</v>
      </c>
      <c r="T1601" s="1"/>
    </row>
    <row r="1602" spans="1:20" x14ac:dyDescent="0.25">
      <c r="A1602" t="str">
        <f t="shared" si="72"/>
        <v>S1008650099800</v>
      </c>
      <c r="B1602" t="s">
        <v>15</v>
      </c>
      <c r="C1602" t="s">
        <v>429</v>
      </c>
      <c r="D1602" t="s">
        <v>144</v>
      </c>
      <c r="E1602" s="1">
        <v>0</v>
      </c>
      <c r="F1602" s="1">
        <v>0</v>
      </c>
      <c r="G1602" s="1">
        <v>0</v>
      </c>
      <c r="H1602" s="1"/>
      <c r="J1602" s="1">
        <f t="shared" si="73"/>
        <v>0</v>
      </c>
      <c r="K1602" s="1">
        <f>IFERROR(VLOOKUP(A1602,'Ending FY2016'!$A:$E,5,FALSE),"0")+H1602</f>
        <v>0</v>
      </c>
      <c r="L1602" s="1">
        <f t="shared" si="74"/>
        <v>0</v>
      </c>
      <c r="M1602" t="s">
        <v>24</v>
      </c>
      <c r="N1602" t="s">
        <v>24</v>
      </c>
      <c r="O1602" t="s">
        <v>109</v>
      </c>
      <c r="P1602" t="s">
        <v>41</v>
      </c>
      <c r="Q1602" t="s">
        <v>22</v>
      </c>
      <c r="R1602" t="s">
        <v>23</v>
      </c>
      <c r="S1602" t="s">
        <v>24</v>
      </c>
      <c r="T1602" s="1"/>
    </row>
    <row r="1603" spans="1:20" x14ac:dyDescent="0.25">
      <c r="A1603" t="str">
        <f t="shared" si="72"/>
        <v>S3158660016000</v>
      </c>
      <c r="B1603" t="s">
        <v>867</v>
      </c>
      <c r="C1603" t="s">
        <v>868</v>
      </c>
      <c r="D1603" t="s">
        <v>218</v>
      </c>
      <c r="E1603" s="1">
        <v>-6575428.4500000002</v>
      </c>
      <c r="F1603" s="1">
        <v>0</v>
      </c>
      <c r="G1603" s="1">
        <v>0</v>
      </c>
      <c r="H1603" s="1"/>
      <c r="J1603" s="1">
        <f t="shared" si="73"/>
        <v>6575428.4500000002</v>
      </c>
      <c r="K1603" s="1">
        <f>IFERROR(VLOOKUP(A1603,'Ending FY2016'!$A:$E,5,FALSE),"0")+H1603</f>
        <v>10949204.980000019</v>
      </c>
      <c r="L1603" s="1">
        <f t="shared" si="74"/>
        <v>10949204.980000019</v>
      </c>
      <c r="M1603" t="s">
        <v>18</v>
      </c>
      <c r="N1603" t="s">
        <v>220</v>
      </c>
      <c r="O1603" t="s">
        <v>135</v>
      </c>
      <c r="P1603" t="s">
        <v>23</v>
      </c>
      <c r="Q1603" t="s">
        <v>22</v>
      </c>
      <c r="R1603" t="s">
        <v>23</v>
      </c>
      <c r="S1603" t="s">
        <v>24</v>
      </c>
      <c r="T1603" s="1"/>
    </row>
    <row r="1604" spans="1:20" x14ac:dyDescent="0.25">
      <c r="A1604" t="str">
        <f t="shared" ref="A1604:A1607" si="75">B1604&amp;C1604&amp;D1604</f>
        <v>S1008670033700</v>
      </c>
      <c r="B1604" t="s">
        <v>15</v>
      </c>
      <c r="C1604" t="s">
        <v>742</v>
      </c>
      <c r="D1604" t="s">
        <v>797</v>
      </c>
      <c r="E1604" s="1">
        <v>0</v>
      </c>
      <c r="F1604" s="1">
        <v>0</v>
      </c>
      <c r="G1604" s="1">
        <v>0</v>
      </c>
      <c r="H1604" s="1"/>
      <c r="J1604" s="1">
        <f t="shared" ref="J1604:J1607" si="76">-E1604-F1604+G1604+H1604</f>
        <v>0</v>
      </c>
      <c r="K1604" s="1">
        <f>IFERROR(VLOOKUP(A1604,'Ending FY2016'!$A:$E,5,FALSE),"0")+H1604</f>
        <v>1</v>
      </c>
      <c r="L1604" s="1">
        <f t="shared" ref="L1604:L1607" si="77">IF(J1604-K1604&lt;-10,K1604+I1604,IF(J1604-K1604&gt;10,K1604+I1604,J1604+I1604))</f>
        <v>0</v>
      </c>
      <c r="M1604" t="s">
        <v>36</v>
      </c>
      <c r="N1604" t="s">
        <v>98</v>
      </c>
      <c r="O1604" t="s">
        <v>20</v>
      </c>
      <c r="P1604" t="s">
        <v>23</v>
      </c>
      <c r="Q1604" t="s">
        <v>22</v>
      </c>
      <c r="R1604" t="s">
        <v>23</v>
      </c>
      <c r="S1604" t="s">
        <v>23</v>
      </c>
      <c r="T1604" s="1"/>
    </row>
    <row r="1605" spans="1:20" x14ac:dyDescent="0.25">
      <c r="A1605" t="str">
        <f t="shared" si="75"/>
        <v>S1008670097100</v>
      </c>
      <c r="B1605" t="s">
        <v>15</v>
      </c>
      <c r="C1605" t="s">
        <v>742</v>
      </c>
      <c r="D1605" t="s">
        <v>120</v>
      </c>
      <c r="E1605" s="1">
        <v>0</v>
      </c>
      <c r="F1605" s="1">
        <v>0</v>
      </c>
      <c r="G1605" s="1">
        <v>0</v>
      </c>
      <c r="H1605" s="1"/>
      <c r="J1605" s="1">
        <f t="shared" si="76"/>
        <v>0</v>
      </c>
      <c r="K1605" s="1">
        <f>IFERROR(VLOOKUP(A1605,'Ending FY2016'!$A:$E,5,FALSE),"0")+H1605</f>
        <v>0</v>
      </c>
      <c r="L1605" s="1">
        <f t="shared" si="77"/>
        <v>0</v>
      </c>
      <c r="M1605" t="s">
        <v>24</v>
      </c>
      <c r="N1605" t="s">
        <v>24</v>
      </c>
      <c r="O1605" t="s">
        <v>109</v>
      </c>
      <c r="P1605" t="s">
        <v>41</v>
      </c>
      <c r="Q1605" t="s">
        <v>22</v>
      </c>
      <c r="R1605" t="s">
        <v>23</v>
      </c>
      <c r="S1605" t="s">
        <v>24</v>
      </c>
      <c r="T1605" s="1"/>
    </row>
    <row r="1606" spans="1:20" x14ac:dyDescent="0.25">
      <c r="A1606" t="str">
        <f t="shared" si="75"/>
        <v>S1008670097101</v>
      </c>
      <c r="B1606" t="s">
        <v>15</v>
      </c>
      <c r="C1606" t="s">
        <v>742</v>
      </c>
      <c r="D1606" t="s">
        <v>121</v>
      </c>
      <c r="E1606" s="1">
        <v>0</v>
      </c>
      <c r="F1606" s="1">
        <v>0</v>
      </c>
      <c r="G1606" s="1">
        <v>0</v>
      </c>
      <c r="H1606" s="1"/>
      <c r="J1606" s="1">
        <f t="shared" si="76"/>
        <v>0</v>
      </c>
      <c r="K1606" s="1">
        <f>IFERROR(VLOOKUP(A1606,'Ending FY2016'!$A:$E,5,FALSE),"0")+H1606</f>
        <v>0</v>
      </c>
      <c r="L1606" s="1">
        <f t="shared" si="77"/>
        <v>0</v>
      </c>
      <c r="M1606" t="s">
        <v>24</v>
      </c>
      <c r="N1606" t="s">
        <v>24</v>
      </c>
      <c r="O1606" t="s">
        <v>109</v>
      </c>
      <c r="P1606" t="s">
        <v>41</v>
      </c>
      <c r="Q1606" t="s">
        <v>22</v>
      </c>
      <c r="R1606" t="s">
        <v>23</v>
      </c>
      <c r="S1606" t="s">
        <v>24</v>
      </c>
      <c r="T1606" s="1"/>
    </row>
    <row r="1607" spans="1:20" x14ac:dyDescent="0.25">
      <c r="A1607" t="str">
        <f t="shared" si="75"/>
        <v>S2808700016000</v>
      </c>
      <c r="B1607" t="s">
        <v>869</v>
      </c>
      <c r="C1607" t="s">
        <v>744</v>
      </c>
      <c r="D1607" t="s">
        <v>218</v>
      </c>
      <c r="E1607" s="1">
        <v>2638947.83</v>
      </c>
      <c r="F1607" s="1">
        <v>0</v>
      </c>
      <c r="G1607" s="1">
        <v>0</v>
      </c>
      <c r="H1607" s="1"/>
      <c r="J1607" s="1">
        <f t="shared" si="76"/>
        <v>-2638947.83</v>
      </c>
      <c r="K1607" s="1">
        <f>IFERROR(VLOOKUP(A1607,'Ending FY2016'!$A:$E,5,FALSE),"0")+H1607</f>
        <v>-2663952</v>
      </c>
      <c r="L1607" s="1">
        <f t="shared" si="77"/>
        <v>-2663952</v>
      </c>
      <c r="M1607" t="s">
        <v>24</v>
      </c>
      <c r="N1607" t="s">
        <v>157</v>
      </c>
      <c r="O1607" t="s">
        <v>135</v>
      </c>
      <c r="P1607" t="s">
        <v>21</v>
      </c>
      <c r="Q1607" t="s">
        <v>22</v>
      </c>
      <c r="R1607" t="s">
        <v>23</v>
      </c>
      <c r="S1607" t="s">
        <v>24</v>
      </c>
      <c r="T1607" s="1"/>
    </row>
  </sheetData>
  <autoFilter ref="A2:S1607" xr:uid="{0FF6046F-241F-474E-B0EC-F6A59622A0EA}"/>
  <mergeCells count="1">
    <mergeCell ref="B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E6CE-DA28-4EA2-A02C-947E0497E58E}">
  <dimension ref="A1:E2925"/>
  <sheetViews>
    <sheetView topLeftCell="A2067" workbookViewId="0">
      <selection activeCell="E2076" sqref="E2076"/>
    </sheetView>
  </sheetViews>
  <sheetFormatPr defaultRowHeight="15" x14ac:dyDescent="0.25"/>
  <cols>
    <col min="1" max="1" width="16.5703125" bestFit="1" customWidth="1"/>
    <col min="2" max="3" width="6" bestFit="1" customWidth="1"/>
    <col min="4" max="4" width="7.42578125" bestFit="1" customWidth="1"/>
    <col min="5" max="5" width="19.7109375" style="1" bestFit="1" customWidth="1"/>
  </cols>
  <sheetData>
    <row r="1" spans="1:5" x14ac:dyDescent="0.25">
      <c r="A1" t="s">
        <v>871</v>
      </c>
      <c r="B1" t="s">
        <v>392</v>
      </c>
      <c r="C1" t="s">
        <v>872</v>
      </c>
      <c r="D1" t="s">
        <v>873</v>
      </c>
      <c r="E1" s="1" t="s">
        <v>874</v>
      </c>
    </row>
    <row r="2" spans="1:5" x14ac:dyDescent="0.25">
      <c r="A2" t="str">
        <f>C2&amp;B2&amp;D2</f>
        <v>S1001150012100</v>
      </c>
      <c r="B2">
        <v>11500</v>
      </c>
      <c r="C2" t="s">
        <v>15</v>
      </c>
      <c r="D2">
        <v>12100</v>
      </c>
      <c r="E2" s="1">
        <v>1164064.7699999998</v>
      </c>
    </row>
    <row r="3" spans="1:5" x14ac:dyDescent="0.25">
      <c r="A3" t="str">
        <f t="shared" ref="A3:A66" si="0">C3&amp;B3&amp;D3</f>
        <v>S1001150012200</v>
      </c>
      <c r="B3">
        <v>11500</v>
      </c>
      <c r="C3" t="s">
        <v>15</v>
      </c>
      <c r="D3">
        <v>12200</v>
      </c>
      <c r="E3" s="1">
        <v>-500593.31000000006</v>
      </c>
    </row>
    <row r="4" spans="1:5" x14ac:dyDescent="0.25">
      <c r="A4" t="str">
        <f t="shared" si="0"/>
        <v>S1001150012500</v>
      </c>
      <c r="B4">
        <v>11500</v>
      </c>
      <c r="C4" t="s">
        <v>15</v>
      </c>
      <c r="D4">
        <v>12500</v>
      </c>
      <c r="E4" s="1">
        <v>149035.06999999998</v>
      </c>
    </row>
    <row r="5" spans="1:5" x14ac:dyDescent="0.25">
      <c r="A5" t="str">
        <f t="shared" si="0"/>
        <v>S1001150012600</v>
      </c>
      <c r="B5">
        <v>11500</v>
      </c>
      <c r="C5" t="s">
        <v>15</v>
      </c>
      <c r="D5">
        <v>12600</v>
      </c>
      <c r="E5" s="1">
        <v>1625.6400000000722</v>
      </c>
    </row>
    <row r="6" spans="1:5" x14ac:dyDescent="0.25">
      <c r="A6" t="str">
        <f t="shared" si="0"/>
        <v>S1001150012800</v>
      </c>
      <c r="B6">
        <v>11500</v>
      </c>
      <c r="C6" t="s">
        <v>15</v>
      </c>
      <c r="D6">
        <v>12800</v>
      </c>
      <c r="E6" s="1">
        <v>0</v>
      </c>
    </row>
    <row r="7" spans="1:5" x14ac:dyDescent="0.25">
      <c r="A7" t="str">
        <f t="shared" si="0"/>
        <v>S1001150012900</v>
      </c>
      <c r="B7">
        <v>11500</v>
      </c>
      <c r="C7" t="s">
        <v>15</v>
      </c>
      <c r="D7">
        <v>12900</v>
      </c>
      <c r="E7" s="1">
        <v>6712039.46</v>
      </c>
    </row>
    <row r="8" spans="1:5" x14ac:dyDescent="0.25">
      <c r="A8" t="str">
        <f t="shared" si="0"/>
        <v>S1001150013100</v>
      </c>
      <c r="B8">
        <v>11500</v>
      </c>
      <c r="C8" t="s">
        <v>15</v>
      </c>
      <c r="D8">
        <v>13100</v>
      </c>
      <c r="E8" s="1">
        <v>150447.20000000001</v>
      </c>
    </row>
    <row r="9" spans="1:5" x14ac:dyDescent="0.25">
      <c r="A9" t="str">
        <f t="shared" si="0"/>
        <v>S1001150013200</v>
      </c>
      <c r="B9">
        <v>11500</v>
      </c>
      <c r="C9" t="s">
        <v>15</v>
      </c>
      <c r="D9">
        <v>13200</v>
      </c>
      <c r="E9" s="1">
        <v>2689.24</v>
      </c>
    </row>
    <row r="10" spans="1:5" x14ac:dyDescent="0.25">
      <c r="A10" t="str">
        <f t="shared" si="0"/>
        <v>S1001150013300</v>
      </c>
      <c r="B10">
        <v>11500</v>
      </c>
      <c r="C10" t="s">
        <v>15</v>
      </c>
      <c r="D10">
        <v>13300</v>
      </c>
      <c r="E10" s="1">
        <v>1908.6199999999953</v>
      </c>
    </row>
    <row r="11" spans="1:5" x14ac:dyDescent="0.25">
      <c r="A11" t="str">
        <f t="shared" si="0"/>
        <v>S1001150013400</v>
      </c>
      <c r="B11">
        <v>11500</v>
      </c>
      <c r="C11" t="s">
        <v>15</v>
      </c>
      <c r="D11">
        <v>13400</v>
      </c>
      <c r="E11" s="1">
        <v>2170627.7500000005</v>
      </c>
    </row>
    <row r="12" spans="1:5" x14ac:dyDescent="0.25">
      <c r="A12" t="str">
        <f t="shared" si="0"/>
        <v>S1001150013500</v>
      </c>
      <c r="B12">
        <v>11500</v>
      </c>
      <c r="C12" t="s">
        <v>15</v>
      </c>
      <c r="D12">
        <v>13500</v>
      </c>
      <c r="E12" s="1">
        <v>299185.15000000002</v>
      </c>
    </row>
    <row r="13" spans="1:5" x14ac:dyDescent="0.25">
      <c r="A13" t="str">
        <f t="shared" si="0"/>
        <v>S1001150013700</v>
      </c>
      <c r="B13">
        <v>11500</v>
      </c>
      <c r="C13" t="s">
        <v>15</v>
      </c>
      <c r="D13">
        <v>13700</v>
      </c>
      <c r="E13" s="1">
        <v>327431.85000000003</v>
      </c>
    </row>
    <row r="14" spans="1:5" x14ac:dyDescent="0.25">
      <c r="A14" t="str">
        <f t="shared" si="0"/>
        <v>S1001150014100</v>
      </c>
      <c r="B14">
        <v>11500</v>
      </c>
      <c r="C14" t="s">
        <v>15</v>
      </c>
      <c r="D14">
        <v>14100</v>
      </c>
      <c r="E14" s="1">
        <v>-485276.99999999988</v>
      </c>
    </row>
    <row r="15" spans="1:5" x14ac:dyDescent="0.25">
      <c r="A15" t="str">
        <f t="shared" si="0"/>
        <v>S1001150014200</v>
      </c>
      <c r="B15">
        <v>11500</v>
      </c>
      <c r="C15" t="s">
        <v>15</v>
      </c>
      <c r="D15">
        <v>14200</v>
      </c>
      <c r="E15" s="1">
        <v>-88696.270000000484</v>
      </c>
    </row>
    <row r="16" spans="1:5" x14ac:dyDescent="0.25">
      <c r="A16" t="str">
        <f t="shared" si="0"/>
        <v>S1001150014400</v>
      </c>
      <c r="B16">
        <v>11500</v>
      </c>
      <c r="C16" t="s">
        <v>15</v>
      </c>
      <c r="D16">
        <v>14400</v>
      </c>
      <c r="E16" s="1">
        <v>-16305.76999999996</v>
      </c>
    </row>
    <row r="17" spans="1:5" x14ac:dyDescent="0.25">
      <c r="A17" t="str">
        <f t="shared" si="0"/>
        <v>S1001150023100</v>
      </c>
      <c r="B17">
        <v>11500</v>
      </c>
      <c r="C17" t="s">
        <v>15</v>
      </c>
      <c r="D17">
        <v>23100</v>
      </c>
      <c r="E17" s="1">
        <v>0</v>
      </c>
    </row>
    <row r="18" spans="1:5" x14ac:dyDescent="0.25">
      <c r="A18" t="str">
        <f t="shared" si="0"/>
        <v>S1001150023200</v>
      </c>
      <c r="B18">
        <v>11500</v>
      </c>
      <c r="C18" t="s">
        <v>15</v>
      </c>
      <c r="D18">
        <v>23200</v>
      </c>
      <c r="E18" s="1">
        <v>3335.7700000000041</v>
      </c>
    </row>
    <row r="19" spans="1:5" x14ac:dyDescent="0.25">
      <c r="A19" t="str">
        <f t="shared" si="0"/>
        <v>S1001150023400</v>
      </c>
      <c r="B19">
        <v>11500</v>
      </c>
      <c r="C19" t="s">
        <v>15</v>
      </c>
      <c r="D19">
        <v>23400</v>
      </c>
      <c r="E19" s="1">
        <v>11759.030000000028</v>
      </c>
    </row>
    <row r="20" spans="1:5" x14ac:dyDescent="0.25">
      <c r="A20" t="str">
        <f t="shared" si="0"/>
        <v>S1001150023600</v>
      </c>
      <c r="B20">
        <v>11500</v>
      </c>
      <c r="C20" t="s">
        <v>15</v>
      </c>
      <c r="D20">
        <v>23600</v>
      </c>
      <c r="E20" s="1">
        <v>1080889.44</v>
      </c>
    </row>
    <row r="21" spans="1:5" x14ac:dyDescent="0.25">
      <c r="A21" t="str">
        <f t="shared" si="0"/>
        <v>S1001150023700</v>
      </c>
      <c r="B21">
        <v>11500</v>
      </c>
      <c r="C21" t="s">
        <v>15</v>
      </c>
      <c r="D21">
        <v>23700</v>
      </c>
      <c r="E21" s="1">
        <v>557850.8600000001</v>
      </c>
    </row>
    <row r="22" spans="1:5" x14ac:dyDescent="0.25">
      <c r="A22" t="str">
        <f t="shared" si="0"/>
        <v>S1001150024100</v>
      </c>
      <c r="B22">
        <v>11500</v>
      </c>
      <c r="C22" t="s">
        <v>15</v>
      </c>
      <c r="D22">
        <v>24100</v>
      </c>
      <c r="E22" s="1">
        <v>-691027.79000000015</v>
      </c>
    </row>
    <row r="23" spans="1:5" x14ac:dyDescent="0.25">
      <c r="A23" t="str">
        <f t="shared" si="0"/>
        <v>S1001150032000</v>
      </c>
      <c r="B23">
        <v>11500</v>
      </c>
      <c r="C23" t="s">
        <v>15</v>
      </c>
      <c r="D23">
        <v>32000</v>
      </c>
      <c r="E23" s="1">
        <v>562757.04</v>
      </c>
    </row>
    <row r="24" spans="1:5" x14ac:dyDescent="0.25">
      <c r="A24" t="str">
        <f t="shared" si="0"/>
        <v>S1001150033100</v>
      </c>
      <c r="B24">
        <v>11500</v>
      </c>
      <c r="C24" t="s">
        <v>15</v>
      </c>
      <c r="D24">
        <v>33100</v>
      </c>
      <c r="E24" s="1">
        <v>0</v>
      </c>
    </row>
    <row r="25" spans="1:5" x14ac:dyDescent="0.25">
      <c r="A25" t="str">
        <f t="shared" si="0"/>
        <v>S1001150033300</v>
      </c>
      <c r="B25">
        <v>11500</v>
      </c>
      <c r="C25" t="s">
        <v>15</v>
      </c>
      <c r="D25">
        <v>33300</v>
      </c>
      <c r="E25" s="1">
        <v>61374.930000000022</v>
      </c>
    </row>
    <row r="26" spans="1:5" x14ac:dyDescent="0.25">
      <c r="A26" t="str">
        <f t="shared" si="0"/>
        <v>S1001150033500</v>
      </c>
      <c r="B26">
        <v>11500</v>
      </c>
      <c r="C26" t="s">
        <v>15</v>
      </c>
      <c r="D26">
        <v>33500</v>
      </c>
      <c r="E26" s="1">
        <v>-63049.490000000049</v>
      </c>
    </row>
    <row r="27" spans="1:5" x14ac:dyDescent="0.25">
      <c r="A27" t="str">
        <f t="shared" si="0"/>
        <v>S1001150033600</v>
      </c>
      <c r="B27">
        <v>11500</v>
      </c>
      <c r="C27" t="s">
        <v>15</v>
      </c>
      <c r="D27">
        <v>33600</v>
      </c>
      <c r="E27" s="1">
        <v>16386.72</v>
      </c>
    </row>
    <row r="28" spans="1:5" x14ac:dyDescent="0.25">
      <c r="A28" t="str">
        <f t="shared" si="0"/>
        <v>S1001150033800</v>
      </c>
      <c r="B28">
        <v>11500</v>
      </c>
      <c r="C28" t="s">
        <v>15</v>
      </c>
      <c r="D28">
        <v>33800</v>
      </c>
      <c r="E28" s="1">
        <v>5272.75</v>
      </c>
    </row>
    <row r="29" spans="1:5" x14ac:dyDescent="0.25">
      <c r="A29" t="str">
        <f t="shared" si="0"/>
        <v>S1001150033900</v>
      </c>
      <c r="B29">
        <v>11500</v>
      </c>
      <c r="C29" t="s">
        <v>15</v>
      </c>
      <c r="D29">
        <v>33900</v>
      </c>
      <c r="E29" s="1">
        <v>40834.939999999988</v>
      </c>
    </row>
    <row r="30" spans="1:5" x14ac:dyDescent="0.25">
      <c r="A30" t="str">
        <f t="shared" si="0"/>
        <v>S1001150034100</v>
      </c>
      <c r="B30">
        <v>11500</v>
      </c>
      <c r="C30" t="s">
        <v>15</v>
      </c>
      <c r="D30">
        <v>34100</v>
      </c>
      <c r="E30" s="1">
        <v>-879508.42</v>
      </c>
    </row>
    <row r="31" spans="1:5" x14ac:dyDescent="0.25">
      <c r="A31" t="str">
        <f t="shared" si="0"/>
        <v>S1001150034200</v>
      </c>
      <c r="B31">
        <v>11500</v>
      </c>
      <c r="C31" t="s">
        <v>15</v>
      </c>
      <c r="D31">
        <v>34200</v>
      </c>
      <c r="E31" s="1">
        <v>-50949.499999999985</v>
      </c>
    </row>
    <row r="32" spans="1:5" x14ac:dyDescent="0.25">
      <c r="A32" t="str">
        <f t="shared" si="0"/>
        <v>S1001150034300</v>
      </c>
      <c r="B32">
        <v>11500</v>
      </c>
      <c r="C32" t="s">
        <v>15</v>
      </c>
      <c r="D32">
        <v>34300</v>
      </c>
      <c r="E32" s="1">
        <v>-18079.700000000012</v>
      </c>
    </row>
    <row r="33" spans="1:5" x14ac:dyDescent="0.25">
      <c r="A33" t="str">
        <f t="shared" si="0"/>
        <v>S1001150072500</v>
      </c>
      <c r="B33">
        <v>11500</v>
      </c>
      <c r="C33" t="s">
        <v>15</v>
      </c>
      <c r="D33">
        <v>72500</v>
      </c>
      <c r="E33" s="1">
        <v>195147.58</v>
      </c>
    </row>
    <row r="34" spans="1:5" x14ac:dyDescent="0.25">
      <c r="A34" t="str">
        <f t="shared" si="0"/>
        <v>S1001150072700</v>
      </c>
      <c r="B34">
        <v>11500</v>
      </c>
      <c r="C34" t="s">
        <v>15</v>
      </c>
      <c r="D34">
        <v>72700</v>
      </c>
      <c r="E34" s="1">
        <v>-55318.829999999987</v>
      </c>
    </row>
    <row r="35" spans="1:5" x14ac:dyDescent="0.25">
      <c r="A35" t="str">
        <f t="shared" si="0"/>
        <v>S1001150073000</v>
      </c>
      <c r="B35">
        <v>11500</v>
      </c>
      <c r="C35" t="s">
        <v>15</v>
      </c>
      <c r="D35">
        <v>73000</v>
      </c>
      <c r="E35" s="1">
        <v>299640.58</v>
      </c>
    </row>
    <row r="36" spans="1:5" x14ac:dyDescent="0.25">
      <c r="A36" t="str">
        <f t="shared" si="0"/>
        <v>S1001150073100</v>
      </c>
      <c r="B36">
        <v>11500</v>
      </c>
      <c r="C36" t="s">
        <v>15</v>
      </c>
      <c r="D36">
        <v>73100</v>
      </c>
      <c r="E36" s="1">
        <v>494664.28999999992</v>
      </c>
    </row>
    <row r="37" spans="1:5" x14ac:dyDescent="0.25">
      <c r="A37" t="str">
        <f t="shared" si="0"/>
        <v>S1001150073200</v>
      </c>
      <c r="B37">
        <v>11500</v>
      </c>
      <c r="C37" t="s">
        <v>15</v>
      </c>
      <c r="D37">
        <v>73200</v>
      </c>
      <c r="E37" s="1">
        <v>7</v>
      </c>
    </row>
    <row r="38" spans="1:5" x14ac:dyDescent="0.25">
      <c r="A38" t="str">
        <f t="shared" si="0"/>
        <v>S1001150073400</v>
      </c>
      <c r="B38">
        <v>11500</v>
      </c>
      <c r="C38" t="s">
        <v>15</v>
      </c>
      <c r="D38">
        <v>73400</v>
      </c>
      <c r="E38" s="1">
        <v>165493.11000000002</v>
      </c>
    </row>
    <row r="39" spans="1:5" x14ac:dyDescent="0.25">
      <c r="A39" t="str">
        <f t="shared" si="0"/>
        <v>S1001150073600</v>
      </c>
      <c r="B39">
        <v>11500</v>
      </c>
      <c r="C39" t="s">
        <v>15</v>
      </c>
      <c r="D39">
        <v>73600</v>
      </c>
      <c r="E39" s="1">
        <v>299.59000000000015</v>
      </c>
    </row>
    <row r="40" spans="1:5" x14ac:dyDescent="0.25">
      <c r="A40" t="str">
        <f t="shared" si="0"/>
        <v>S1001150074100</v>
      </c>
      <c r="B40">
        <v>11500</v>
      </c>
      <c r="C40" t="s">
        <v>15</v>
      </c>
      <c r="D40">
        <v>74100</v>
      </c>
      <c r="E40" s="1">
        <v>-282484.00999999989</v>
      </c>
    </row>
    <row r="41" spans="1:5" x14ac:dyDescent="0.25">
      <c r="A41" t="str">
        <f t="shared" si="0"/>
        <v>S1001150074200</v>
      </c>
      <c r="B41">
        <v>11500</v>
      </c>
      <c r="C41" t="s">
        <v>15</v>
      </c>
      <c r="D41">
        <v>74200</v>
      </c>
      <c r="E41" s="1">
        <v>-26762.560000000056</v>
      </c>
    </row>
    <row r="42" spans="1:5" x14ac:dyDescent="0.25">
      <c r="A42" t="str">
        <f t="shared" si="0"/>
        <v>S1001150082000</v>
      </c>
      <c r="B42">
        <v>11500</v>
      </c>
      <c r="C42" t="s">
        <v>15</v>
      </c>
      <c r="D42">
        <v>82000</v>
      </c>
      <c r="E42" s="1">
        <v>37675.440000000002</v>
      </c>
    </row>
    <row r="43" spans="1:5" x14ac:dyDescent="0.25">
      <c r="A43" t="str">
        <f t="shared" si="0"/>
        <v>S1001150082100</v>
      </c>
      <c r="B43">
        <v>11500</v>
      </c>
      <c r="C43" t="s">
        <v>15</v>
      </c>
      <c r="D43">
        <v>82100</v>
      </c>
      <c r="E43" s="1">
        <v>344400.48</v>
      </c>
    </row>
    <row r="44" spans="1:5" x14ac:dyDescent="0.25">
      <c r="A44" t="str">
        <f t="shared" si="0"/>
        <v>S1001150082400</v>
      </c>
      <c r="B44">
        <v>11500</v>
      </c>
      <c r="C44" t="s">
        <v>15</v>
      </c>
      <c r="D44">
        <v>82400</v>
      </c>
      <c r="E44" s="1">
        <v>276657.5399999998</v>
      </c>
    </row>
    <row r="45" spans="1:5" x14ac:dyDescent="0.25">
      <c r="A45" t="str">
        <f t="shared" si="0"/>
        <v>S1001150083000</v>
      </c>
      <c r="B45">
        <v>11500</v>
      </c>
      <c r="C45" t="s">
        <v>15</v>
      </c>
      <c r="D45">
        <v>83000</v>
      </c>
      <c r="E45" s="1">
        <v>393314.35000000003</v>
      </c>
    </row>
    <row r="46" spans="1:5" x14ac:dyDescent="0.25">
      <c r="A46" t="str">
        <f t="shared" si="0"/>
        <v>S1001150083100</v>
      </c>
      <c r="B46">
        <v>11500</v>
      </c>
      <c r="C46" t="s">
        <v>15</v>
      </c>
      <c r="D46">
        <v>83100</v>
      </c>
      <c r="E46" s="1">
        <v>-630163.93999999994</v>
      </c>
    </row>
    <row r="47" spans="1:5" x14ac:dyDescent="0.25">
      <c r="A47" t="str">
        <f t="shared" si="0"/>
        <v>S1001150083200</v>
      </c>
      <c r="B47">
        <v>11500</v>
      </c>
      <c r="C47" t="s">
        <v>15</v>
      </c>
      <c r="D47">
        <v>83200</v>
      </c>
      <c r="E47" s="1">
        <v>4303.67</v>
      </c>
    </row>
    <row r="48" spans="1:5" x14ac:dyDescent="0.25">
      <c r="A48" t="str">
        <f t="shared" si="0"/>
        <v>S1001150083300</v>
      </c>
      <c r="B48">
        <v>11500</v>
      </c>
      <c r="C48" t="s">
        <v>15</v>
      </c>
      <c r="D48">
        <v>83300</v>
      </c>
      <c r="E48" s="1">
        <v>862</v>
      </c>
    </row>
    <row r="49" spans="1:5" x14ac:dyDescent="0.25">
      <c r="A49" t="str">
        <f t="shared" si="0"/>
        <v>S1001150083400</v>
      </c>
      <c r="B49">
        <v>11500</v>
      </c>
      <c r="C49" t="s">
        <v>15</v>
      </c>
      <c r="D49">
        <v>83400</v>
      </c>
      <c r="E49" s="1">
        <v>758654.94999999972</v>
      </c>
    </row>
    <row r="50" spans="1:5" x14ac:dyDescent="0.25">
      <c r="A50" t="str">
        <f t="shared" si="0"/>
        <v>S1001150083500</v>
      </c>
      <c r="B50">
        <v>11500</v>
      </c>
      <c r="C50" t="s">
        <v>15</v>
      </c>
      <c r="D50">
        <v>83500</v>
      </c>
      <c r="E50" s="1">
        <v>1</v>
      </c>
    </row>
    <row r="51" spans="1:5" x14ac:dyDescent="0.25">
      <c r="A51" t="str">
        <f t="shared" si="0"/>
        <v>S1001150083600</v>
      </c>
      <c r="B51">
        <v>11500</v>
      </c>
      <c r="C51" t="s">
        <v>15</v>
      </c>
      <c r="D51">
        <v>83600</v>
      </c>
      <c r="E51" s="1">
        <v>42969.16</v>
      </c>
    </row>
    <row r="52" spans="1:5" x14ac:dyDescent="0.25">
      <c r="A52" t="str">
        <f t="shared" si="0"/>
        <v>S1001150083700</v>
      </c>
      <c r="B52">
        <v>11500</v>
      </c>
      <c r="C52" t="s">
        <v>15</v>
      </c>
      <c r="D52">
        <v>83700</v>
      </c>
      <c r="E52" s="1">
        <v>12336.590000000004</v>
      </c>
    </row>
    <row r="53" spans="1:5" x14ac:dyDescent="0.25">
      <c r="A53" t="str">
        <f t="shared" si="0"/>
        <v>S1001150083900</v>
      </c>
      <c r="B53">
        <v>11500</v>
      </c>
      <c r="C53" t="s">
        <v>15</v>
      </c>
      <c r="D53">
        <v>83900</v>
      </c>
      <c r="E53" s="1">
        <v>308.54999999993015</v>
      </c>
    </row>
    <row r="54" spans="1:5" x14ac:dyDescent="0.25">
      <c r="A54" t="str">
        <f t="shared" si="0"/>
        <v>S1001150084100</v>
      </c>
      <c r="B54">
        <v>11500</v>
      </c>
      <c r="C54" t="s">
        <v>15</v>
      </c>
      <c r="D54">
        <v>84100</v>
      </c>
      <c r="E54" s="1">
        <v>1748981.1900000002</v>
      </c>
    </row>
    <row r="55" spans="1:5" x14ac:dyDescent="0.25">
      <c r="A55" t="str">
        <f t="shared" si="0"/>
        <v>S1001150084200</v>
      </c>
      <c r="B55">
        <v>11500</v>
      </c>
      <c r="C55" t="s">
        <v>15</v>
      </c>
      <c r="D55">
        <v>84200</v>
      </c>
      <c r="E55" s="1">
        <v>-303341.46000000002</v>
      </c>
    </row>
    <row r="56" spans="1:5" x14ac:dyDescent="0.25">
      <c r="A56" t="str">
        <f t="shared" si="0"/>
        <v>S1001150090800</v>
      </c>
      <c r="B56">
        <v>11500</v>
      </c>
      <c r="C56" t="s">
        <v>15</v>
      </c>
      <c r="D56">
        <v>90800</v>
      </c>
      <c r="E56" s="1">
        <v>0</v>
      </c>
    </row>
    <row r="57" spans="1:5" x14ac:dyDescent="0.25">
      <c r="A57" t="str">
        <f t="shared" si="0"/>
        <v>S1001150094500</v>
      </c>
      <c r="B57">
        <v>11500</v>
      </c>
      <c r="C57" t="s">
        <v>15</v>
      </c>
      <c r="D57">
        <v>94500</v>
      </c>
      <c r="E57" s="1">
        <v>-697.51999999999953</v>
      </c>
    </row>
    <row r="58" spans="1:5" x14ac:dyDescent="0.25">
      <c r="A58" t="str">
        <f t="shared" si="0"/>
        <v>S1001150096000</v>
      </c>
      <c r="B58">
        <v>11500</v>
      </c>
      <c r="C58" t="s">
        <v>15</v>
      </c>
      <c r="D58">
        <v>96000</v>
      </c>
      <c r="E58" s="1">
        <v>-489.26</v>
      </c>
    </row>
    <row r="59" spans="1:5" x14ac:dyDescent="0.25">
      <c r="A59" t="str">
        <f t="shared" si="0"/>
        <v>S1001150096100</v>
      </c>
      <c r="B59">
        <v>11500</v>
      </c>
      <c r="C59" t="s">
        <v>15</v>
      </c>
      <c r="D59">
        <v>96100</v>
      </c>
      <c r="E59" s="1">
        <v>0.70999999999997954</v>
      </c>
    </row>
    <row r="60" spans="1:5" x14ac:dyDescent="0.25">
      <c r="A60" t="str">
        <f t="shared" si="0"/>
        <v>S1001150097100</v>
      </c>
      <c r="B60">
        <v>11500</v>
      </c>
      <c r="C60" t="s">
        <v>15</v>
      </c>
      <c r="D60">
        <v>97100</v>
      </c>
      <c r="E60" s="1">
        <v>0</v>
      </c>
    </row>
    <row r="61" spans="1:5" x14ac:dyDescent="0.25">
      <c r="A61" t="str">
        <f t="shared" si="0"/>
        <v>S1001150099900</v>
      </c>
      <c r="B61">
        <v>11500</v>
      </c>
      <c r="C61" t="s">
        <v>15</v>
      </c>
      <c r="D61">
        <v>99900</v>
      </c>
      <c r="E61" s="1">
        <v>0</v>
      </c>
    </row>
    <row r="62" spans="1:5" x14ac:dyDescent="0.25">
      <c r="A62" t="str">
        <f t="shared" si="0"/>
        <v>S49011500AGF00</v>
      </c>
      <c r="B62">
        <v>11500</v>
      </c>
      <c r="C62" t="s">
        <v>875</v>
      </c>
      <c r="D62" t="s">
        <v>876</v>
      </c>
      <c r="E62" s="1">
        <v>0</v>
      </c>
    </row>
    <row r="63" spans="1:5" x14ac:dyDescent="0.25">
      <c r="A63" t="str">
        <f t="shared" si="0"/>
        <v>S49011500AGFP0</v>
      </c>
      <c r="B63">
        <v>11500</v>
      </c>
      <c r="C63" t="s">
        <v>875</v>
      </c>
      <c r="D63" t="s">
        <v>877</v>
      </c>
      <c r="E63" s="1">
        <v>0</v>
      </c>
    </row>
    <row r="64" spans="1:5" x14ac:dyDescent="0.25">
      <c r="A64" t="str">
        <f t="shared" si="0"/>
        <v>S49011500BT600</v>
      </c>
      <c r="B64">
        <v>11500</v>
      </c>
      <c r="C64" t="s">
        <v>875</v>
      </c>
      <c r="D64" t="s">
        <v>878</v>
      </c>
      <c r="E64" s="1">
        <v>0</v>
      </c>
    </row>
    <row r="65" spans="1:5" x14ac:dyDescent="0.25">
      <c r="A65" t="str">
        <f t="shared" si="0"/>
        <v>S49011500BT800</v>
      </c>
      <c r="B65">
        <v>11500</v>
      </c>
      <c r="C65" t="s">
        <v>875</v>
      </c>
      <c r="D65" t="s">
        <v>879</v>
      </c>
      <c r="E65" s="1">
        <v>0</v>
      </c>
    </row>
    <row r="66" spans="1:5" x14ac:dyDescent="0.25">
      <c r="A66" t="str">
        <f t="shared" si="0"/>
        <v>S49511500WE100</v>
      </c>
      <c r="B66">
        <v>11500</v>
      </c>
      <c r="C66" t="s">
        <v>880</v>
      </c>
      <c r="D66" t="s">
        <v>881</v>
      </c>
      <c r="E66" s="1">
        <v>-1347187.6600000001</v>
      </c>
    </row>
    <row r="67" spans="1:5" x14ac:dyDescent="0.25">
      <c r="A67" t="str">
        <f t="shared" ref="A67:A130" si="1">C67&amp;B67&amp;D67</f>
        <v>S49511500WF100</v>
      </c>
      <c r="B67">
        <v>11500</v>
      </c>
      <c r="C67" t="s">
        <v>880</v>
      </c>
      <c r="D67" t="s">
        <v>882</v>
      </c>
      <c r="E67" s="1">
        <v>4059.6500000000233</v>
      </c>
    </row>
    <row r="68" spans="1:5" x14ac:dyDescent="0.25">
      <c r="A68" t="str">
        <f t="shared" si="1"/>
        <v>S49511500WG100</v>
      </c>
      <c r="B68">
        <v>11500</v>
      </c>
      <c r="C68" t="s">
        <v>880</v>
      </c>
      <c r="D68" t="s">
        <v>883</v>
      </c>
      <c r="E68" s="1">
        <v>0</v>
      </c>
    </row>
    <row r="69" spans="1:5" x14ac:dyDescent="0.25">
      <c r="A69" t="str">
        <f t="shared" si="1"/>
        <v>S49511500Z0700</v>
      </c>
      <c r="B69">
        <v>11500</v>
      </c>
      <c r="C69" t="s">
        <v>880</v>
      </c>
      <c r="D69" t="s">
        <v>884</v>
      </c>
      <c r="E69" s="1">
        <v>0</v>
      </c>
    </row>
    <row r="70" spans="1:5" x14ac:dyDescent="0.25">
      <c r="A70" t="str">
        <f t="shared" si="1"/>
        <v>S49511500Z1100</v>
      </c>
      <c r="B70">
        <v>11500</v>
      </c>
      <c r="C70" t="s">
        <v>880</v>
      </c>
      <c r="D70" t="s">
        <v>885</v>
      </c>
      <c r="E70" s="1">
        <v>0</v>
      </c>
    </row>
    <row r="71" spans="1:5" x14ac:dyDescent="0.25">
      <c r="A71" t="str">
        <f t="shared" si="1"/>
        <v>S1001440012100</v>
      </c>
      <c r="B71">
        <v>14400</v>
      </c>
      <c r="C71" t="s">
        <v>15</v>
      </c>
      <c r="D71">
        <v>12100</v>
      </c>
      <c r="E71" s="1">
        <v>40916</v>
      </c>
    </row>
    <row r="72" spans="1:5" x14ac:dyDescent="0.25">
      <c r="A72" t="str">
        <f t="shared" si="1"/>
        <v>S1001440012300</v>
      </c>
      <c r="B72">
        <v>14400</v>
      </c>
      <c r="C72" t="s">
        <v>15</v>
      </c>
      <c r="D72">
        <v>12300</v>
      </c>
      <c r="E72" s="1">
        <v>149657.31</v>
      </c>
    </row>
    <row r="73" spans="1:5" x14ac:dyDescent="0.25">
      <c r="A73" t="str">
        <f t="shared" si="1"/>
        <v>S1001440012900</v>
      </c>
      <c r="B73">
        <v>14400</v>
      </c>
      <c r="C73" t="s">
        <v>15</v>
      </c>
      <c r="D73">
        <v>12900</v>
      </c>
      <c r="E73" s="1">
        <v>1233463.45</v>
      </c>
    </row>
    <row r="74" spans="1:5" x14ac:dyDescent="0.25">
      <c r="A74" t="str">
        <f t="shared" si="1"/>
        <v>S1001440013100</v>
      </c>
      <c r="B74">
        <v>14400</v>
      </c>
      <c r="C74" t="s">
        <v>15</v>
      </c>
      <c r="D74">
        <v>13100</v>
      </c>
      <c r="E74" s="1">
        <v>10744.069999992847</v>
      </c>
    </row>
    <row r="75" spans="1:5" x14ac:dyDescent="0.25">
      <c r="A75" t="str">
        <f t="shared" si="1"/>
        <v>S1001440094500</v>
      </c>
      <c r="B75">
        <v>14400</v>
      </c>
      <c r="C75" t="s">
        <v>15</v>
      </c>
      <c r="D75">
        <v>94500</v>
      </c>
      <c r="E75" s="1">
        <v>0</v>
      </c>
    </row>
    <row r="76" spans="1:5" x14ac:dyDescent="0.25">
      <c r="A76" t="str">
        <f t="shared" si="1"/>
        <v>S1001440097100</v>
      </c>
      <c r="B76">
        <v>14400</v>
      </c>
      <c r="C76" t="s">
        <v>15</v>
      </c>
      <c r="D76">
        <v>97100</v>
      </c>
      <c r="E76" s="1">
        <v>0</v>
      </c>
    </row>
    <row r="77" spans="1:5" x14ac:dyDescent="0.25">
      <c r="A77" t="str">
        <f t="shared" si="1"/>
        <v>S1001450012100</v>
      </c>
      <c r="B77">
        <v>14500</v>
      </c>
      <c r="C77" t="s">
        <v>15</v>
      </c>
      <c r="D77">
        <v>12100</v>
      </c>
      <c r="E77" s="1">
        <v>0</v>
      </c>
    </row>
    <row r="78" spans="1:5" x14ac:dyDescent="0.25">
      <c r="A78" t="str">
        <f t="shared" si="1"/>
        <v>S1001450013100</v>
      </c>
      <c r="B78">
        <v>14500</v>
      </c>
      <c r="C78" t="s">
        <v>15</v>
      </c>
      <c r="D78">
        <v>13100</v>
      </c>
      <c r="E78" s="1">
        <v>1528047.7299999967</v>
      </c>
    </row>
    <row r="79" spans="1:5" x14ac:dyDescent="0.25">
      <c r="A79" t="str">
        <f t="shared" si="1"/>
        <v>S1001450014100</v>
      </c>
      <c r="B79">
        <v>14500</v>
      </c>
      <c r="C79" t="s">
        <v>15</v>
      </c>
      <c r="D79">
        <v>14100</v>
      </c>
      <c r="E79" s="1">
        <v>17963.119999999763</v>
      </c>
    </row>
    <row r="80" spans="1:5" x14ac:dyDescent="0.25">
      <c r="A80" t="str">
        <f t="shared" si="1"/>
        <v>S1001450053100</v>
      </c>
      <c r="B80">
        <v>14500</v>
      </c>
      <c r="C80" t="s">
        <v>15</v>
      </c>
      <c r="D80">
        <v>53100</v>
      </c>
      <c r="E80" s="1">
        <v>1184054.1200000001</v>
      </c>
    </row>
    <row r="81" spans="1:5" x14ac:dyDescent="0.25">
      <c r="A81" t="str">
        <f t="shared" si="1"/>
        <v>S1001450053200</v>
      </c>
      <c r="B81">
        <v>14500</v>
      </c>
      <c r="C81" t="s">
        <v>15</v>
      </c>
      <c r="D81">
        <v>53200</v>
      </c>
      <c r="E81" s="1">
        <v>0</v>
      </c>
    </row>
    <row r="82" spans="1:5" x14ac:dyDescent="0.25">
      <c r="A82" t="str">
        <f t="shared" si="1"/>
        <v>S1001450094500</v>
      </c>
      <c r="B82">
        <v>14500</v>
      </c>
      <c r="C82" t="s">
        <v>15</v>
      </c>
      <c r="D82">
        <v>94500</v>
      </c>
      <c r="E82" s="1">
        <v>0</v>
      </c>
    </row>
    <row r="83" spans="1:5" x14ac:dyDescent="0.25">
      <c r="A83" t="str">
        <f t="shared" si="1"/>
        <v>S1001450097100</v>
      </c>
      <c r="B83">
        <v>14500</v>
      </c>
      <c r="C83" t="s">
        <v>15</v>
      </c>
      <c r="D83">
        <v>97100</v>
      </c>
      <c r="E83" s="1">
        <v>0</v>
      </c>
    </row>
    <row r="84" spans="1:5" x14ac:dyDescent="0.25">
      <c r="A84" t="str">
        <f t="shared" si="1"/>
        <v>S49014500AGF00</v>
      </c>
      <c r="B84">
        <v>14500</v>
      </c>
      <c r="C84" t="s">
        <v>875</v>
      </c>
      <c r="D84" t="s">
        <v>876</v>
      </c>
      <c r="E84" s="1">
        <v>0</v>
      </c>
    </row>
    <row r="85" spans="1:5" x14ac:dyDescent="0.25">
      <c r="A85" t="str">
        <f t="shared" si="1"/>
        <v>S49014500AGFP0</v>
      </c>
      <c r="B85">
        <v>14500</v>
      </c>
      <c r="C85" t="s">
        <v>875</v>
      </c>
      <c r="D85" t="s">
        <v>877</v>
      </c>
      <c r="E85" s="1">
        <v>0</v>
      </c>
    </row>
    <row r="86" spans="1:5" x14ac:dyDescent="0.25">
      <c r="A86" t="str">
        <f t="shared" si="1"/>
        <v>S5311450037600</v>
      </c>
      <c r="B86">
        <v>14500</v>
      </c>
      <c r="C86" t="s">
        <v>136</v>
      </c>
      <c r="D86">
        <v>37600</v>
      </c>
      <c r="E86" s="1">
        <v>17213797.210000001</v>
      </c>
    </row>
    <row r="87" spans="1:5" x14ac:dyDescent="0.25">
      <c r="A87" t="str">
        <f t="shared" si="1"/>
        <v>S5321450047600</v>
      </c>
      <c r="B87">
        <v>14500</v>
      </c>
      <c r="C87" t="s">
        <v>138</v>
      </c>
      <c r="D87">
        <v>47600</v>
      </c>
      <c r="E87" s="1">
        <v>131627136.07000001</v>
      </c>
    </row>
    <row r="88" spans="1:5" x14ac:dyDescent="0.25">
      <c r="A88" t="str">
        <f t="shared" si="1"/>
        <v>S5331450027600</v>
      </c>
      <c r="B88">
        <v>14500</v>
      </c>
      <c r="C88" t="s">
        <v>132</v>
      </c>
      <c r="D88">
        <v>27600</v>
      </c>
      <c r="E88" s="1">
        <v>1277121153.3599999</v>
      </c>
    </row>
    <row r="89" spans="1:5" x14ac:dyDescent="0.25">
      <c r="A89" t="str">
        <f t="shared" si="1"/>
        <v>S1001550013100</v>
      </c>
      <c r="B89">
        <v>15500</v>
      </c>
      <c r="C89" t="s">
        <v>15</v>
      </c>
      <c r="D89">
        <v>13100</v>
      </c>
      <c r="E89" s="1">
        <v>2890493.2999999989</v>
      </c>
    </row>
    <row r="90" spans="1:5" x14ac:dyDescent="0.25">
      <c r="A90" t="str">
        <f t="shared" si="1"/>
        <v>S1001550013200</v>
      </c>
      <c r="B90">
        <v>15500</v>
      </c>
      <c r="C90" t="s">
        <v>15</v>
      </c>
      <c r="D90">
        <v>13200</v>
      </c>
      <c r="E90" s="1">
        <v>-632822.19999999995</v>
      </c>
    </row>
    <row r="91" spans="1:5" x14ac:dyDescent="0.25">
      <c r="A91" t="str">
        <f t="shared" si="1"/>
        <v>S1001550013400</v>
      </c>
      <c r="B91">
        <v>15500</v>
      </c>
      <c r="C91" t="s">
        <v>15</v>
      </c>
      <c r="D91">
        <v>13400</v>
      </c>
      <c r="E91" s="1">
        <v>82549.219999999972</v>
      </c>
    </row>
    <row r="92" spans="1:5" x14ac:dyDescent="0.25">
      <c r="A92" t="str">
        <f t="shared" si="1"/>
        <v>S1001550013500</v>
      </c>
      <c r="B92">
        <v>15500</v>
      </c>
      <c r="C92" t="s">
        <v>15</v>
      </c>
      <c r="D92">
        <v>13500</v>
      </c>
      <c r="E92" s="1">
        <v>283320.83</v>
      </c>
    </row>
    <row r="93" spans="1:5" x14ac:dyDescent="0.25">
      <c r="A93" t="str">
        <f t="shared" si="1"/>
        <v>S1001550013600</v>
      </c>
      <c r="B93">
        <v>15500</v>
      </c>
      <c r="C93" t="s">
        <v>15</v>
      </c>
      <c r="D93">
        <v>13600</v>
      </c>
      <c r="E93" s="1">
        <v>0</v>
      </c>
    </row>
    <row r="94" spans="1:5" x14ac:dyDescent="0.25">
      <c r="A94" t="str">
        <f t="shared" si="1"/>
        <v>S1001550013800</v>
      </c>
      <c r="B94">
        <v>15500</v>
      </c>
      <c r="C94" t="s">
        <v>15</v>
      </c>
      <c r="D94">
        <v>13800</v>
      </c>
      <c r="E94" s="1">
        <v>41302</v>
      </c>
    </row>
    <row r="95" spans="1:5" x14ac:dyDescent="0.25">
      <c r="A95" t="str">
        <f t="shared" si="1"/>
        <v>S1001550014100</v>
      </c>
      <c r="B95">
        <v>15500</v>
      </c>
      <c r="C95" t="s">
        <v>15</v>
      </c>
      <c r="D95">
        <v>14100</v>
      </c>
      <c r="E95" s="1">
        <v>21415.760000000009</v>
      </c>
    </row>
    <row r="96" spans="1:5" x14ac:dyDescent="0.25">
      <c r="A96" t="str">
        <f t="shared" si="1"/>
        <v>S1001550014200</v>
      </c>
      <c r="B96">
        <v>15500</v>
      </c>
      <c r="C96" t="s">
        <v>15</v>
      </c>
      <c r="D96">
        <v>14200</v>
      </c>
      <c r="E96" s="1">
        <v>19569194.800000001</v>
      </c>
    </row>
    <row r="97" spans="1:5" x14ac:dyDescent="0.25">
      <c r="A97" t="str">
        <f t="shared" si="1"/>
        <v>S1001550014300</v>
      </c>
      <c r="B97">
        <v>15500</v>
      </c>
      <c r="C97" t="s">
        <v>15</v>
      </c>
      <c r="D97">
        <v>14300</v>
      </c>
      <c r="E97" s="1">
        <v>0</v>
      </c>
    </row>
    <row r="98" spans="1:5" x14ac:dyDescent="0.25">
      <c r="A98" t="str">
        <f t="shared" si="1"/>
        <v>S1001550023100</v>
      </c>
      <c r="B98">
        <v>15500</v>
      </c>
      <c r="C98" t="s">
        <v>15</v>
      </c>
      <c r="D98">
        <v>23100</v>
      </c>
      <c r="E98" s="1">
        <v>-437738.56999999995</v>
      </c>
    </row>
    <row r="99" spans="1:5" x14ac:dyDescent="0.25">
      <c r="A99" t="str">
        <f t="shared" si="1"/>
        <v>S1001550032500</v>
      </c>
      <c r="B99">
        <v>15500</v>
      </c>
      <c r="C99" t="s">
        <v>15</v>
      </c>
      <c r="D99">
        <v>32500</v>
      </c>
      <c r="E99" s="1">
        <v>169106.06999999983</v>
      </c>
    </row>
    <row r="100" spans="1:5" x14ac:dyDescent="0.25">
      <c r="A100" t="str">
        <f t="shared" si="1"/>
        <v>S1001550097100</v>
      </c>
      <c r="B100">
        <v>15500</v>
      </c>
      <c r="C100" t="s">
        <v>15</v>
      </c>
      <c r="D100">
        <v>97100</v>
      </c>
      <c r="E100" s="1">
        <v>-5</v>
      </c>
    </row>
    <row r="101" spans="1:5" x14ac:dyDescent="0.25">
      <c r="A101" t="str">
        <f t="shared" si="1"/>
        <v>S2351550036100</v>
      </c>
      <c r="B101">
        <v>15500</v>
      </c>
      <c r="C101" t="s">
        <v>151</v>
      </c>
      <c r="D101">
        <v>36100</v>
      </c>
      <c r="E101" s="1">
        <v>-5335.9700000000303</v>
      </c>
    </row>
    <row r="102" spans="1:5" x14ac:dyDescent="0.25">
      <c r="A102" t="str">
        <f t="shared" si="1"/>
        <v>S2681550037000</v>
      </c>
      <c r="B102">
        <v>15500</v>
      </c>
      <c r="C102" t="s">
        <v>155</v>
      </c>
      <c r="D102">
        <v>37000</v>
      </c>
      <c r="E102" s="1">
        <v>20037127.240000002</v>
      </c>
    </row>
    <row r="103" spans="1:5" x14ac:dyDescent="0.25">
      <c r="A103" t="str">
        <f t="shared" si="1"/>
        <v>S2851550036200</v>
      </c>
      <c r="B103">
        <v>15500</v>
      </c>
      <c r="C103" t="s">
        <v>153</v>
      </c>
      <c r="D103">
        <v>36200</v>
      </c>
      <c r="E103" s="1">
        <v>5653938.54</v>
      </c>
    </row>
    <row r="104" spans="1:5" x14ac:dyDescent="0.25">
      <c r="A104" t="str">
        <f t="shared" si="1"/>
        <v>S1001650012000</v>
      </c>
      <c r="B104">
        <v>16500</v>
      </c>
      <c r="C104" t="s">
        <v>15</v>
      </c>
      <c r="D104">
        <v>12000</v>
      </c>
      <c r="E104" s="1">
        <v>62322.479999999996</v>
      </c>
    </row>
    <row r="105" spans="1:5" x14ac:dyDescent="0.25">
      <c r="A105" t="str">
        <f t="shared" si="1"/>
        <v>S1001650012100</v>
      </c>
      <c r="B105">
        <v>16500</v>
      </c>
      <c r="C105" t="s">
        <v>15</v>
      </c>
      <c r="D105">
        <v>12100</v>
      </c>
      <c r="E105" s="1">
        <v>10266518.307000002</v>
      </c>
    </row>
    <row r="106" spans="1:5" x14ac:dyDescent="0.25">
      <c r="A106" t="str">
        <f t="shared" si="1"/>
        <v>S1001650012400</v>
      </c>
      <c r="B106">
        <v>16500</v>
      </c>
      <c r="C106" t="s">
        <v>15</v>
      </c>
      <c r="D106">
        <v>12400</v>
      </c>
      <c r="E106" s="1">
        <v>402808.38000000035</v>
      </c>
    </row>
    <row r="107" spans="1:5" x14ac:dyDescent="0.25">
      <c r="A107" t="str">
        <f t="shared" si="1"/>
        <v>S1001650012800</v>
      </c>
      <c r="B107">
        <v>16500</v>
      </c>
      <c r="C107" t="s">
        <v>15</v>
      </c>
      <c r="D107">
        <v>12800</v>
      </c>
      <c r="E107" s="1">
        <v>4454414.07</v>
      </c>
    </row>
    <row r="108" spans="1:5" x14ac:dyDescent="0.25">
      <c r="A108" t="str">
        <f t="shared" si="1"/>
        <v>S1001650013100</v>
      </c>
      <c r="B108">
        <v>16500</v>
      </c>
      <c r="C108" t="s">
        <v>15</v>
      </c>
      <c r="D108">
        <v>13100</v>
      </c>
      <c r="E108" s="1">
        <v>85338</v>
      </c>
    </row>
    <row r="109" spans="1:5" x14ac:dyDescent="0.25">
      <c r="A109" t="str">
        <f t="shared" si="1"/>
        <v>S1001650013600</v>
      </c>
      <c r="B109">
        <v>16500</v>
      </c>
      <c r="C109" t="s">
        <v>15</v>
      </c>
      <c r="D109">
        <v>13600</v>
      </c>
      <c r="E109" s="1">
        <v>138915.76</v>
      </c>
    </row>
    <row r="110" spans="1:5" x14ac:dyDescent="0.25">
      <c r="A110" t="str">
        <f t="shared" si="1"/>
        <v>S1001650013700</v>
      </c>
      <c r="B110">
        <v>16500</v>
      </c>
      <c r="C110" t="s">
        <v>15</v>
      </c>
      <c r="D110">
        <v>13700</v>
      </c>
      <c r="E110" s="1">
        <v>1483</v>
      </c>
    </row>
    <row r="111" spans="1:5" x14ac:dyDescent="0.25">
      <c r="A111" t="str">
        <f t="shared" si="1"/>
        <v>S1001650013800</v>
      </c>
      <c r="B111">
        <v>16500</v>
      </c>
      <c r="C111" t="s">
        <v>15</v>
      </c>
      <c r="D111">
        <v>13800</v>
      </c>
      <c r="E111" s="1">
        <v>-284731</v>
      </c>
    </row>
    <row r="112" spans="1:5" x14ac:dyDescent="0.25">
      <c r="A112" t="str">
        <f t="shared" si="1"/>
        <v>S1001650014000</v>
      </c>
      <c r="B112">
        <v>16500</v>
      </c>
      <c r="C112" t="s">
        <v>15</v>
      </c>
      <c r="D112">
        <v>14000</v>
      </c>
      <c r="E112" s="1">
        <v>-269442.32999999996</v>
      </c>
    </row>
    <row r="113" spans="1:5" x14ac:dyDescent="0.25">
      <c r="A113" t="str">
        <f t="shared" si="1"/>
        <v>S1001650015400</v>
      </c>
      <c r="B113">
        <v>16500</v>
      </c>
      <c r="C113" t="s">
        <v>15</v>
      </c>
      <c r="D113">
        <v>15400</v>
      </c>
      <c r="E113" s="1">
        <v>21312.31</v>
      </c>
    </row>
    <row r="114" spans="1:5" x14ac:dyDescent="0.25">
      <c r="A114" t="str">
        <f t="shared" si="1"/>
        <v>S1001650022100</v>
      </c>
      <c r="B114">
        <v>16500</v>
      </c>
      <c r="C114" t="s">
        <v>15</v>
      </c>
      <c r="D114">
        <v>22100</v>
      </c>
      <c r="E114" s="1">
        <v>10269146.049999997</v>
      </c>
    </row>
    <row r="115" spans="1:5" x14ac:dyDescent="0.25">
      <c r="A115" t="str">
        <f t="shared" si="1"/>
        <v>S1001650022200</v>
      </c>
      <c r="B115">
        <v>16500</v>
      </c>
      <c r="C115" t="s">
        <v>15</v>
      </c>
      <c r="D115">
        <v>22200</v>
      </c>
      <c r="E115" s="1">
        <v>0</v>
      </c>
    </row>
    <row r="116" spans="1:5" x14ac:dyDescent="0.25">
      <c r="A116" t="str">
        <f t="shared" si="1"/>
        <v>S1001650022300</v>
      </c>
      <c r="B116">
        <v>16500</v>
      </c>
      <c r="C116" t="s">
        <v>15</v>
      </c>
      <c r="D116">
        <v>22300</v>
      </c>
      <c r="E116" s="1">
        <v>504225.05</v>
      </c>
    </row>
    <row r="117" spans="1:5" x14ac:dyDescent="0.25">
      <c r="A117" t="str">
        <f t="shared" si="1"/>
        <v>S1001650022500</v>
      </c>
      <c r="B117">
        <v>16500</v>
      </c>
      <c r="C117" t="s">
        <v>15</v>
      </c>
      <c r="D117">
        <v>22500</v>
      </c>
      <c r="E117" s="1">
        <v>163827.6099999994</v>
      </c>
    </row>
    <row r="118" spans="1:5" x14ac:dyDescent="0.25">
      <c r="A118" t="str">
        <f t="shared" si="1"/>
        <v>S1001650022600</v>
      </c>
      <c r="B118">
        <v>16500</v>
      </c>
      <c r="C118" t="s">
        <v>15</v>
      </c>
      <c r="D118">
        <v>22600</v>
      </c>
      <c r="E118" s="1">
        <v>0</v>
      </c>
    </row>
    <row r="119" spans="1:5" x14ac:dyDescent="0.25">
      <c r="A119" t="str">
        <f t="shared" si="1"/>
        <v>S1001650023100</v>
      </c>
      <c r="B119">
        <v>16500</v>
      </c>
      <c r="C119" t="s">
        <v>15</v>
      </c>
      <c r="D119">
        <v>23100</v>
      </c>
      <c r="E119" s="1">
        <v>-2.7799999999965053</v>
      </c>
    </row>
    <row r="120" spans="1:5" x14ac:dyDescent="0.25">
      <c r="A120" t="str">
        <f t="shared" si="1"/>
        <v>S1001650023500</v>
      </c>
      <c r="B120">
        <v>16500</v>
      </c>
      <c r="C120" t="s">
        <v>15</v>
      </c>
      <c r="D120">
        <v>23500</v>
      </c>
      <c r="E120" s="1">
        <v>5.6999999999999993</v>
      </c>
    </row>
    <row r="121" spans="1:5" x14ac:dyDescent="0.25">
      <c r="A121" t="str">
        <f t="shared" si="1"/>
        <v>S1001650023600</v>
      </c>
      <c r="B121">
        <v>16500</v>
      </c>
      <c r="C121" t="s">
        <v>15</v>
      </c>
      <c r="D121">
        <v>23600</v>
      </c>
      <c r="E121" s="1">
        <v>94825.570000000065</v>
      </c>
    </row>
    <row r="122" spans="1:5" x14ac:dyDescent="0.25">
      <c r="A122" t="str">
        <f t="shared" si="1"/>
        <v>S1001650024100</v>
      </c>
      <c r="B122">
        <v>16500</v>
      </c>
      <c r="C122" t="s">
        <v>15</v>
      </c>
      <c r="D122">
        <v>24100</v>
      </c>
      <c r="E122" s="1">
        <v>85602.859999999986</v>
      </c>
    </row>
    <row r="123" spans="1:5" x14ac:dyDescent="0.25">
      <c r="A123" t="str">
        <f t="shared" si="1"/>
        <v>S1001650090800</v>
      </c>
      <c r="B123">
        <v>16500</v>
      </c>
      <c r="C123" t="s">
        <v>15</v>
      </c>
      <c r="D123">
        <v>90800</v>
      </c>
      <c r="E123" s="1">
        <v>0</v>
      </c>
    </row>
    <row r="124" spans="1:5" x14ac:dyDescent="0.25">
      <c r="A124" t="str">
        <f t="shared" si="1"/>
        <v>S1001650094500</v>
      </c>
      <c r="B124">
        <v>16500</v>
      </c>
      <c r="C124" t="s">
        <v>15</v>
      </c>
      <c r="D124">
        <v>94500</v>
      </c>
      <c r="E124" s="1">
        <v>-1</v>
      </c>
    </row>
    <row r="125" spans="1:5" x14ac:dyDescent="0.25">
      <c r="A125" t="str">
        <f t="shared" si="1"/>
        <v>S1001650097100</v>
      </c>
      <c r="B125">
        <v>16500</v>
      </c>
      <c r="C125" t="s">
        <v>15</v>
      </c>
      <c r="D125">
        <v>97100</v>
      </c>
      <c r="E125" s="1">
        <v>0</v>
      </c>
    </row>
    <row r="126" spans="1:5" x14ac:dyDescent="0.25">
      <c r="A126" t="str">
        <f t="shared" si="1"/>
        <v>S1001650098000</v>
      </c>
      <c r="B126">
        <v>16500</v>
      </c>
      <c r="C126" t="s">
        <v>15</v>
      </c>
      <c r="D126">
        <v>98000</v>
      </c>
      <c r="E126" s="1">
        <v>0</v>
      </c>
    </row>
    <row r="127" spans="1:5" x14ac:dyDescent="0.25">
      <c r="A127" t="str">
        <f t="shared" si="1"/>
        <v>S1001650099900</v>
      </c>
      <c r="B127">
        <v>16500</v>
      </c>
      <c r="C127" t="s">
        <v>15</v>
      </c>
      <c r="D127">
        <v>99900</v>
      </c>
      <c r="E127" s="1">
        <v>0</v>
      </c>
    </row>
    <row r="128" spans="1:5" x14ac:dyDescent="0.25">
      <c r="A128" t="str">
        <f t="shared" si="1"/>
        <v>S1001900013200</v>
      </c>
      <c r="B128">
        <v>19000</v>
      </c>
      <c r="C128" t="s">
        <v>15</v>
      </c>
      <c r="D128">
        <v>13200</v>
      </c>
      <c r="E128" s="1">
        <v>0</v>
      </c>
    </row>
    <row r="129" spans="1:5" x14ac:dyDescent="0.25">
      <c r="A129" t="str">
        <f t="shared" si="1"/>
        <v>S1001900013300</v>
      </c>
      <c r="B129">
        <v>19000</v>
      </c>
      <c r="C129" t="s">
        <v>15</v>
      </c>
      <c r="D129">
        <v>13300</v>
      </c>
      <c r="E129" s="1">
        <v>3139041.7299999995</v>
      </c>
    </row>
    <row r="130" spans="1:5" x14ac:dyDescent="0.25">
      <c r="A130" t="str">
        <f t="shared" si="1"/>
        <v>S1001900013400</v>
      </c>
      <c r="B130">
        <v>19000</v>
      </c>
      <c r="C130" t="s">
        <v>15</v>
      </c>
      <c r="D130">
        <v>13400</v>
      </c>
      <c r="E130" s="1">
        <v>0</v>
      </c>
    </row>
    <row r="131" spans="1:5" x14ac:dyDescent="0.25">
      <c r="A131" t="str">
        <f t="shared" ref="A131:A194" si="2">C131&amp;B131&amp;D131</f>
        <v>S1001900013500</v>
      </c>
      <c r="B131">
        <v>19000</v>
      </c>
      <c r="C131" t="s">
        <v>15</v>
      </c>
      <c r="D131">
        <v>13500</v>
      </c>
      <c r="E131" s="1">
        <v>237622.05</v>
      </c>
    </row>
    <row r="132" spans="1:5" x14ac:dyDescent="0.25">
      <c r="A132" t="str">
        <f t="shared" si="2"/>
        <v>S1001900014000</v>
      </c>
      <c r="B132">
        <v>19000</v>
      </c>
      <c r="C132" t="s">
        <v>15</v>
      </c>
      <c r="D132">
        <v>14000</v>
      </c>
      <c r="E132" s="1">
        <v>0</v>
      </c>
    </row>
    <row r="133" spans="1:5" x14ac:dyDescent="0.25">
      <c r="A133" t="str">
        <f t="shared" si="2"/>
        <v>S1001900097100</v>
      </c>
      <c r="B133">
        <v>19000</v>
      </c>
      <c r="C133" t="s">
        <v>15</v>
      </c>
      <c r="D133">
        <v>97100</v>
      </c>
      <c r="E133" s="1">
        <v>0</v>
      </c>
    </row>
    <row r="134" spans="1:5" x14ac:dyDescent="0.25">
      <c r="A134" t="str">
        <f t="shared" si="2"/>
        <v>S1001900099300</v>
      </c>
      <c r="B134">
        <v>19000</v>
      </c>
      <c r="C134" t="s">
        <v>15</v>
      </c>
      <c r="D134">
        <v>99300</v>
      </c>
      <c r="E134" s="1">
        <v>-38109.5</v>
      </c>
    </row>
    <row r="135" spans="1:5" x14ac:dyDescent="0.25">
      <c r="A135" t="str">
        <f t="shared" si="2"/>
        <v>S49019000AGF00</v>
      </c>
      <c r="B135">
        <v>19000</v>
      </c>
      <c r="C135" t="s">
        <v>875</v>
      </c>
      <c r="D135" t="s">
        <v>876</v>
      </c>
      <c r="E135" s="1">
        <v>72623.619999999966</v>
      </c>
    </row>
    <row r="136" spans="1:5" x14ac:dyDescent="0.25">
      <c r="A136" t="str">
        <f t="shared" si="2"/>
        <v>S49019000AGFP0</v>
      </c>
      <c r="B136">
        <v>19000</v>
      </c>
      <c r="C136" t="s">
        <v>875</v>
      </c>
      <c r="D136" t="s">
        <v>877</v>
      </c>
      <c r="E136" s="1">
        <v>0</v>
      </c>
    </row>
    <row r="137" spans="1:5" x14ac:dyDescent="0.25">
      <c r="A137" t="str">
        <f t="shared" si="2"/>
        <v>S49019000BT200</v>
      </c>
      <c r="B137">
        <v>19000</v>
      </c>
      <c r="C137" t="s">
        <v>875</v>
      </c>
      <c r="D137" t="s">
        <v>886</v>
      </c>
      <c r="E137" s="1">
        <v>0</v>
      </c>
    </row>
    <row r="138" spans="1:5" x14ac:dyDescent="0.25">
      <c r="A138" t="str">
        <f t="shared" si="2"/>
        <v>S49019000BT300</v>
      </c>
      <c r="B138">
        <v>19000</v>
      </c>
      <c r="C138" t="s">
        <v>875</v>
      </c>
      <c r="D138" t="s">
        <v>887</v>
      </c>
      <c r="E138" s="1">
        <v>0</v>
      </c>
    </row>
    <row r="139" spans="1:5" x14ac:dyDescent="0.25">
      <c r="A139" t="str">
        <f t="shared" si="2"/>
        <v>S49019000BT800</v>
      </c>
      <c r="B139">
        <v>19000</v>
      </c>
      <c r="C139" t="s">
        <v>875</v>
      </c>
      <c r="D139" t="s">
        <v>879</v>
      </c>
      <c r="E139" s="1">
        <v>0</v>
      </c>
    </row>
    <row r="140" spans="1:5" x14ac:dyDescent="0.25">
      <c r="A140" t="str">
        <f t="shared" si="2"/>
        <v>S49019000BT810</v>
      </c>
      <c r="B140">
        <v>19000</v>
      </c>
      <c r="C140" t="s">
        <v>875</v>
      </c>
      <c r="D140" t="s">
        <v>888</v>
      </c>
      <c r="E140" s="1">
        <v>0</v>
      </c>
    </row>
    <row r="141" spans="1:5" x14ac:dyDescent="0.25">
      <c r="A141" t="str">
        <f t="shared" si="2"/>
        <v>S49019000BT900</v>
      </c>
      <c r="B141">
        <v>19000</v>
      </c>
      <c r="C141" t="s">
        <v>875</v>
      </c>
      <c r="D141" t="s">
        <v>889</v>
      </c>
      <c r="E141" s="1">
        <v>0</v>
      </c>
    </row>
    <row r="142" spans="1:5" x14ac:dyDescent="0.25">
      <c r="A142" t="str">
        <f t="shared" si="2"/>
        <v>S49519000Y0900</v>
      </c>
      <c r="B142">
        <v>19000</v>
      </c>
      <c r="C142" t="s">
        <v>880</v>
      </c>
      <c r="D142" t="s">
        <v>890</v>
      </c>
      <c r="E142" s="1">
        <v>0</v>
      </c>
    </row>
    <row r="143" spans="1:5" x14ac:dyDescent="0.25">
      <c r="A143" t="str">
        <f t="shared" si="2"/>
        <v>S49519000Y9900</v>
      </c>
      <c r="B143">
        <v>19000</v>
      </c>
      <c r="C143" t="s">
        <v>880</v>
      </c>
      <c r="D143" t="s">
        <v>891</v>
      </c>
      <c r="E143" s="1">
        <v>0</v>
      </c>
    </row>
    <row r="144" spans="1:5" x14ac:dyDescent="0.25">
      <c r="A144" t="str">
        <f t="shared" si="2"/>
        <v>S49519000Z0100</v>
      </c>
      <c r="B144">
        <v>19000</v>
      </c>
      <c r="C144" t="s">
        <v>880</v>
      </c>
      <c r="D144" t="s">
        <v>892</v>
      </c>
      <c r="E144" s="1">
        <v>0</v>
      </c>
    </row>
    <row r="145" spans="1:5" x14ac:dyDescent="0.25">
      <c r="A145" t="str">
        <f t="shared" si="2"/>
        <v>S49519000Z0300</v>
      </c>
      <c r="B145">
        <v>19000</v>
      </c>
      <c r="C145" t="s">
        <v>880</v>
      </c>
      <c r="D145" t="s">
        <v>893</v>
      </c>
      <c r="E145" s="1">
        <v>0</v>
      </c>
    </row>
    <row r="146" spans="1:5" x14ac:dyDescent="0.25">
      <c r="A146" t="str">
        <f t="shared" si="2"/>
        <v>S49519000Z0600</v>
      </c>
      <c r="B146">
        <v>19000</v>
      </c>
      <c r="C146" t="s">
        <v>880</v>
      </c>
      <c r="D146" t="s">
        <v>894</v>
      </c>
      <c r="E146" s="1">
        <v>0</v>
      </c>
    </row>
    <row r="147" spans="1:5" x14ac:dyDescent="0.25">
      <c r="A147" t="str">
        <f t="shared" si="2"/>
        <v>S49519000Z0700</v>
      </c>
      <c r="B147">
        <v>19000</v>
      </c>
      <c r="C147" t="s">
        <v>880</v>
      </c>
      <c r="D147" t="s">
        <v>884</v>
      </c>
      <c r="E147" s="1">
        <v>0</v>
      </c>
    </row>
    <row r="148" spans="1:5" x14ac:dyDescent="0.25">
      <c r="A148" t="str">
        <f t="shared" si="2"/>
        <v>S49519000Z0800</v>
      </c>
      <c r="B148">
        <v>19000</v>
      </c>
      <c r="C148" t="s">
        <v>880</v>
      </c>
      <c r="D148" t="s">
        <v>895</v>
      </c>
      <c r="E148" s="1">
        <v>0</v>
      </c>
    </row>
    <row r="149" spans="1:5" x14ac:dyDescent="0.25">
      <c r="A149" t="str">
        <f t="shared" si="2"/>
        <v>S49519000Z0900</v>
      </c>
      <c r="B149">
        <v>19000</v>
      </c>
      <c r="C149" t="s">
        <v>880</v>
      </c>
      <c r="D149" t="s">
        <v>896</v>
      </c>
      <c r="E149" s="1">
        <v>0</v>
      </c>
    </row>
    <row r="150" spans="1:5" x14ac:dyDescent="0.25">
      <c r="A150" t="str">
        <f t="shared" si="2"/>
        <v>S49519000Z1100</v>
      </c>
      <c r="B150">
        <v>19000</v>
      </c>
      <c r="C150" t="s">
        <v>880</v>
      </c>
      <c r="D150" t="s">
        <v>885</v>
      </c>
      <c r="E150" s="1">
        <v>0</v>
      </c>
    </row>
    <row r="151" spans="1:5" x14ac:dyDescent="0.25">
      <c r="A151" t="str">
        <f t="shared" si="2"/>
        <v>S49519000Z2400</v>
      </c>
      <c r="B151">
        <v>19000</v>
      </c>
      <c r="C151" t="s">
        <v>880</v>
      </c>
      <c r="D151" t="s">
        <v>897</v>
      </c>
      <c r="E151" s="1">
        <v>0</v>
      </c>
    </row>
    <row r="152" spans="1:5" x14ac:dyDescent="0.25">
      <c r="A152" t="str">
        <f t="shared" si="2"/>
        <v>S49519000Z2600</v>
      </c>
      <c r="B152">
        <v>19000</v>
      </c>
      <c r="C152" t="s">
        <v>880</v>
      </c>
      <c r="D152" t="s">
        <v>898</v>
      </c>
      <c r="E152" s="1">
        <v>0</v>
      </c>
    </row>
    <row r="153" spans="1:5" x14ac:dyDescent="0.25">
      <c r="A153" t="str">
        <f t="shared" si="2"/>
        <v>S49519000Z3000</v>
      </c>
      <c r="B153">
        <v>19000</v>
      </c>
      <c r="C153" t="s">
        <v>880</v>
      </c>
      <c r="D153" t="s">
        <v>899</v>
      </c>
      <c r="E153" s="1">
        <v>0</v>
      </c>
    </row>
    <row r="154" spans="1:5" x14ac:dyDescent="0.25">
      <c r="A154" t="str">
        <f t="shared" si="2"/>
        <v>S49519000ZX050</v>
      </c>
      <c r="B154">
        <v>19000</v>
      </c>
      <c r="C154" t="s">
        <v>880</v>
      </c>
      <c r="D154" t="s">
        <v>900</v>
      </c>
      <c r="E154" s="1">
        <v>0</v>
      </c>
    </row>
    <row r="155" spans="1:5" x14ac:dyDescent="0.25">
      <c r="A155" t="str">
        <f t="shared" si="2"/>
        <v>S49519000ZX100</v>
      </c>
      <c r="B155">
        <v>19000</v>
      </c>
      <c r="C155" t="s">
        <v>880</v>
      </c>
      <c r="D155" t="s">
        <v>901</v>
      </c>
      <c r="E155" s="1">
        <v>0</v>
      </c>
    </row>
    <row r="156" spans="1:5" x14ac:dyDescent="0.25">
      <c r="A156" t="str">
        <f t="shared" si="2"/>
        <v>S49519000ZX200</v>
      </c>
      <c r="B156">
        <v>19000</v>
      </c>
      <c r="C156" t="s">
        <v>880</v>
      </c>
      <c r="D156" t="s">
        <v>902</v>
      </c>
      <c r="E156" s="1">
        <v>0</v>
      </c>
    </row>
    <row r="157" spans="1:5" x14ac:dyDescent="0.25">
      <c r="A157" t="str">
        <f t="shared" si="2"/>
        <v>S49519000ZX300</v>
      </c>
      <c r="B157">
        <v>19000</v>
      </c>
      <c r="C157" t="s">
        <v>880</v>
      </c>
      <c r="D157" t="s">
        <v>903</v>
      </c>
      <c r="E157" s="1">
        <v>0</v>
      </c>
    </row>
    <row r="158" spans="1:5" x14ac:dyDescent="0.25">
      <c r="A158" t="str">
        <f t="shared" si="2"/>
        <v>S49519000ZY100</v>
      </c>
      <c r="B158">
        <v>19000</v>
      </c>
      <c r="C158" t="s">
        <v>880</v>
      </c>
      <c r="D158" t="s">
        <v>904</v>
      </c>
      <c r="E158" s="1">
        <v>0</v>
      </c>
    </row>
    <row r="159" spans="1:5" x14ac:dyDescent="0.25">
      <c r="A159" t="str">
        <f t="shared" si="2"/>
        <v>S49519000ZZ050</v>
      </c>
      <c r="B159">
        <v>19000</v>
      </c>
      <c r="C159" t="s">
        <v>880</v>
      </c>
      <c r="D159" t="s">
        <v>905</v>
      </c>
      <c r="E159" s="1">
        <v>0</v>
      </c>
    </row>
    <row r="160" spans="1:5" x14ac:dyDescent="0.25">
      <c r="A160" t="str">
        <f t="shared" si="2"/>
        <v>S49519000ZZ400</v>
      </c>
      <c r="B160">
        <v>19000</v>
      </c>
      <c r="C160" t="s">
        <v>880</v>
      </c>
      <c r="D160" t="s">
        <v>906</v>
      </c>
      <c r="E160" s="1">
        <v>0</v>
      </c>
    </row>
    <row r="161" spans="1:5" x14ac:dyDescent="0.25">
      <c r="A161" t="str">
        <f t="shared" si="2"/>
        <v>S49519000ZZ500</v>
      </c>
      <c r="B161">
        <v>19000</v>
      </c>
      <c r="C161" t="s">
        <v>880</v>
      </c>
      <c r="D161" t="s">
        <v>907</v>
      </c>
      <c r="E161" s="1">
        <v>0</v>
      </c>
    </row>
    <row r="162" spans="1:5" x14ac:dyDescent="0.25">
      <c r="A162" t="str">
        <f t="shared" si="2"/>
        <v>S49519000ZZ600</v>
      </c>
      <c r="B162">
        <v>19000</v>
      </c>
      <c r="C162" t="s">
        <v>880</v>
      </c>
      <c r="D162" t="s">
        <v>908</v>
      </c>
      <c r="E162" s="1">
        <v>0</v>
      </c>
    </row>
    <row r="163" spans="1:5" x14ac:dyDescent="0.25">
      <c r="A163" t="str">
        <f t="shared" si="2"/>
        <v>S49519000ZZ700</v>
      </c>
      <c r="B163">
        <v>19000</v>
      </c>
      <c r="C163" t="s">
        <v>880</v>
      </c>
      <c r="D163" t="s">
        <v>909</v>
      </c>
      <c r="E163" s="1">
        <v>0</v>
      </c>
    </row>
    <row r="164" spans="1:5" x14ac:dyDescent="0.25">
      <c r="A164" t="str">
        <f t="shared" si="2"/>
        <v>S49519000ZZ900</v>
      </c>
      <c r="B164">
        <v>19000</v>
      </c>
      <c r="C164" t="s">
        <v>880</v>
      </c>
      <c r="D164" t="s">
        <v>910</v>
      </c>
      <c r="E164" s="1">
        <v>0</v>
      </c>
    </row>
    <row r="165" spans="1:5" x14ac:dyDescent="0.25">
      <c r="A165" t="str">
        <f t="shared" si="2"/>
        <v>S49519000ZZC00</v>
      </c>
      <c r="B165">
        <v>19000</v>
      </c>
      <c r="C165" t="s">
        <v>880</v>
      </c>
      <c r="D165" t="s">
        <v>911</v>
      </c>
      <c r="E165" s="1">
        <v>0</v>
      </c>
    </row>
    <row r="166" spans="1:5" x14ac:dyDescent="0.25">
      <c r="A166" t="str">
        <f t="shared" si="2"/>
        <v>S49519000ZZD00</v>
      </c>
      <c r="B166">
        <v>19000</v>
      </c>
      <c r="C166" t="s">
        <v>880</v>
      </c>
      <c r="D166" t="s">
        <v>912</v>
      </c>
      <c r="E166" s="1">
        <v>930.37</v>
      </c>
    </row>
    <row r="167" spans="1:5" x14ac:dyDescent="0.25">
      <c r="A167" t="str">
        <f t="shared" si="2"/>
        <v>S49519000ZZE00</v>
      </c>
      <c r="B167">
        <v>19000</v>
      </c>
      <c r="C167" t="s">
        <v>880</v>
      </c>
      <c r="D167" t="s">
        <v>913</v>
      </c>
      <c r="E167" s="1">
        <v>0</v>
      </c>
    </row>
    <row r="168" spans="1:5" x14ac:dyDescent="0.25">
      <c r="A168" t="str">
        <f t="shared" si="2"/>
        <v>S49519000ZZF00</v>
      </c>
      <c r="B168">
        <v>19000</v>
      </c>
      <c r="C168" t="s">
        <v>880</v>
      </c>
      <c r="D168" t="s">
        <v>914</v>
      </c>
      <c r="E168" s="1">
        <v>0</v>
      </c>
    </row>
    <row r="169" spans="1:5" x14ac:dyDescent="0.25">
      <c r="A169" t="str">
        <f t="shared" si="2"/>
        <v>S49519000ZZG00</v>
      </c>
      <c r="B169">
        <v>19000</v>
      </c>
      <c r="C169" t="s">
        <v>880</v>
      </c>
      <c r="D169" t="s">
        <v>915</v>
      </c>
      <c r="E169" s="1">
        <v>0</v>
      </c>
    </row>
    <row r="170" spans="1:5" x14ac:dyDescent="0.25">
      <c r="A170" t="str">
        <f t="shared" si="2"/>
        <v>S49519000ZZH00</v>
      </c>
      <c r="B170">
        <v>19000</v>
      </c>
      <c r="C170" t="s">
        <v>880</v>
      </c>
      <c r="D170" t="s">
        <v>916</v>
      </c>
      <c r="E170" s="1">
        <v>0</v>
      </c>
    </row>
    <row r="171" spans="1:5" x14ac:dyDescent="0.25">
      <c r="A171" t="str">
        <f t="shared" si="2"/>
        <v>S49519000ZZHI0</v>
      </c>
      <c r="B171">
        <v>19000</v>
      </c>
      <c r="C171" t="s">
        <v>880</v>
      </c>
      <c r="D171" t="s">
        <v>917</v>
      </c>
      <c r="E171" s="1">
        <v>0</v>
      </c>
    </row>
    <row r="172" spans="1:5" x14ac:dyDescent="0.25">
      <c r="A172" t="str">
        <f t="shared" si="2"/>
        <v>S1001920014000</v>
      </c>
      <c r="B172">
        <v>19200</v>
      </c>
      <c r="C172" t="s">
        <v>15</v>
      </c>
      <c r="D172">
        <v>14000</v>
      </c>
      <c r="E172" s="1">
        <v>0</v>
      </c>
    </row>
    <row r="173" spans="1:5" x14ac:dyDescent="0.25">
      <c r="A173" t="str">
        <f t="shared" si="2"/>
        <v>S1002250012000</v>
      </c>
      <c r="B173">
        <v>22500</v>
      </c>
      <c r="C173" t="s">
        <v>15</v>
      </c>
      <c r="D173">
        <v>12000</v>
      </c>
      <c r="E173" s="1">
        <v>0</v>
      </c>
    </row>
    <row r="174" spans="1:5" x14ac:dyDescent="0.25">
      <c r="A174" t="str">
        <f t="shared" si="2"/>
        <v>S1002250012700</v>
      </c>
      <c r="B174">
        <v>22500</v>
      </c>
      <c r="C174" t="s">
        <v>15</v>
      </c>
      <c r="D174">
        <v>12700</v>
      </c>
      <c r="E174" s="1">
        <v>-88431.33</v>
      </c>
    </row>
    <row r="175" spans="1:5" x14ac:dyDescent="0.25">
      <c r="A175" t="str">
        <f t="shared" si="2"/>
        <v>S1002250013100</v>
      </c>
      <c r="B175">
        <v>22500</v>
      </c>
      <c r="C175" t="s">
        <v>15</v>
      </c>
      <c r="D175">
        <v>13100</v>
      </c>
      <c r="E175" s="1">
        <v>-458145.6400000006</v>
      </c>
    </row>
    <row r="176" spans="1:5" x14ac:dyDescent="0.25">
      <c r="A176" t="str">
        <f t="shared" si="2"/>
        <v>S1002250014200</v>
      </c>
      <c r="B176">
        <v>22500</v>
      </c>
      <c r="C176" t="s">
        <v>15</v>
      </c>
      <c r="D176">
        <v>14200</v>
      </c>
      <c r="E176" s="1">
        <v>0</v>
      </c>
    </row>
    <row r="177" spans="1:5" x14ac:dyDescent="0.25">
      <c r="A177" t="str">
        <f t="shared" si="2"/>
        <v>S1002250097100</v>
      </c>
      <c r="B177">
        <v>22500</v>
      </c>
      <c r="C177" t="s">
        <v>15</v>
      </c>
      <c r="D177">
        <v>97100</v>
      </c>
      <c r="E177" s="1">
        <v>0</v>
      </c>
    </row>
    <row r="178" spans="1:5" x14ac:dyDescent="0.25">
      <c r="A178" t="str">
        <f t="shared" si="2"/>
        <v>S1002250099800</v>
      </c>
      <c r="B178">
        <v>22500</v>
      </c>
      <c r="C178" t="s">
        <v>15</v>
      </c>
      <c r="D178">
        <v>99800</v>
      </c>
      <c r="E178" s="1">
        <v>0</v>
      </c>
    </row>
    <row r="179" spans="1:5" x14ac:dyDescent="0.25">
      <c r="A179" t="str">
        <f t="shared" si="2"/>
        <v>S1002250099900</v>
      </c>
      <c r="B179">
        <v>22500</v>
      </c>
      <c r="C179" t="s">
        <v>15</v>
      </c>
      <c r="D179">
        <v>99900</v>
      </c>
      <c r="E179" s="1">
        <v>-11797.14</v>
      </c>
    </row>
    <row r="180" spans="1:5" x14ac:dyDescent="0.25">
      <c r="A180" t="str">
        <f t="shared" si="2"/>
        <v>S49022500AGF00</v>
      </c>
      <c r="B180">
        <v>22500</v>
      </c>
      <c r="C180" t="s">
        <v>875</v>
      </c>
      <c r="D180" t="s">
        <v>876</v>
      </c>
      <c r="E180" s="1">
        <v>0</v>
      </c>
    </row>
    <row r="181" spans="1:5" x14ac:dyDescent="0.25">
      <c r="A181" t="str">
        <f t="shared" si="2"/>
        <v>S49022500AGFP0</v>
      </c>
      <c r="B181">
        <v>22500</v>
      </c>
      <c r="C181" t="s">
        <v>875</v>
      </c>
      <c r="D181" t="s">
        <v>877</v>
      </c>
      <c r="E181" s="1">
        <v>0</v>
      </c>
    </row>
    <row r="182" spans="1:5" x14ac:dyDescent="0.25">
      <c r="A182" t="str">
        <f t="shared" si="2"/>
        <v>S49022500BT100</v>
      </c>
      <c r="B182">
        <v>22500</v>
      </c>
      <c r="C182" t="s">
        <v>875</v>
      </c>
      <c r="D182" t="s">
        <v>918</v>
      </c>
      <c r="E182" s="1">
        <v>0</v>
      </c>
    </row>
    <row r="183" spans="1:5" x14ac:dyDescent="0.25">
      <c r="A183" t="str">
        <f t="shared" si="2"/>
        <v>S49022500BT200</v>
      </c>
      <c r="B183">
        <v>22500</v>
      </c>
      <c r="C183" t="s">
        <v>875</v>
      </c>
      <c r="D183" t="s">
        <v>886</v>
      </c>
      <c r="E183" s="1">
        <v>0</v>
      </c>
    </row>
    <row r="184" spans="1:5" x14ac:dyDescent="0.25">
      <c r="A184" t="str">
        <f t="shared" si="2"/>
        <v>S49022500BT300</v>
      </c>
      <c r="B184">
        <v>22500</v>
      </c>
      <c r="C184" t="s">
        <v>875</v>
      </c>
      <c r="D184" t="s">
        <v>887</v>
      </c>
      <c r="E184" s="1">
        <v>0</v>
      </c>
    </row>
    <row r="185" spans="1:5" x14ac:dyDescent="0.25">
      <c r="A185" t="str">
        <f t="shared" si="2"/>
        <v>S49022500BT500</v>
      </c>
      <c r="B185">
        <v>22500</v>
      </c>
      <c r="C185" t="s">
        <v>875</v>
      </c>
      <c r="D185" t="s">
        <v>919</v>
      </c>
      <c r="E185" s="1">
        <v>0</v>
      </c>
    </row>
    <row r="186" spans="1:5" x14ac:dyDescent="0.25">
      <c r="A186" t="str">
        <f t="shared" si="2"/>
        <v>S49022500BT600</v>
      </c>
      <c r="B186">
        <v>22500</v>
      </c>
      <c r="C186" t="s">
        <v>875</v>
      </c>
      <c r="D186" t="s">
        <v>878</v>
      </c>
      <c r="E186" s="1">
        <v>0</v>
      </c>
    </row>
    <row r="187" spans="1:5" x14ac:dyDescent="0.25">
      <c r="A187" t="str">
        <f t="shared" si="2"/>
        <v>S49022500BT800</v>
      </c>
      <c r="B187">
        <v>22500</v>
      </c>
      <c r="C187" t="s">
        <v>875</v>
      </c>
      <c r="D187" t="s">
        <v>879</v>
      </c>
      <c r="E187" s="1">
        <v>0</v>
      </c>
    </row>
    <row r="188" spans="1:5" x14ac:dyDescent="0.25">
      <c r="A188" t="str">
        <f t="shared" si="2"/>
        <v>S49022500BT900</v>
      </c>
      <c r="B188">
        <v>22500</v>
      </c>
      <c r="C188" t="s">
        <v>875</v>
      </c>
      <c r="D188" t="s">
        <v>889</v>
      </c>
      <c r="E188" s="1">
        <v>0</v>
      </c>
    </row>
    <row r="189" spans="1:5" x14ac:dyDescent="0.25">
      <c r="A189" t="str">
        <f t="shared" si="2"/>
        <v>S49522500TA200</v>
      </c>
      <c r="B189">
        <v>22500</v>
      </c>
      <c r="C189" t="s">
        <v>880</v>
      </c>
      <c r="D189" t="s">
        <v>920</v>
      </c>
      <c r="E189" s="1">
        <v>0</v>
      </c>
    </row>
    <row r="190" spans="1:5" x14ac:dyDescent="0.25">
      <c r="A190" t="str">
        <f t="shared" si="2"/>
        <v>S49522500TZS00</v>
      </c>
      <c r="B190">
        <v>22500</v>
      </c>
      <c r="C190" t="s">
        <v>880</v>
      </c>
      <c r="D190" t="s">
        <v>921</v>
      </c>
      <c r="E190" s="1">
        <v>0</v>
      </c>
    </row>
    <row r="191" spans="1:5" x14ac:dyDescent="0.25">
      <c r="A191" t="str">
        <f t="shared" si="2"/>
        <v>S49522500Y3700</v>
      </c>
      <c r="B191">
        <v>22500</v>
      </c>
      <c r="C191" t="s">
        <v>880</v>
      </c>
      <c r="D191" t="s">
        <v>922</v>
      </c>
      <c r="E191" s="1">
        <v>0</v>
      </c>
    </row>
    <row r="192" spans="1:5" x14ac:dyDescent="0.25">
      <c r="A192" t="str">
        <f t="shared" si="2"/>
        <v>S49522500YGW00</v>
      </c>
      <c r="B192">
        <v>22500</v>
      </c>
      <c r="C192" t="s">
        <v>880</v>
      </c>
      <c r="D192" t="s">
        <v>923</v>
      </c>
      <c r="E192" s="1">
        <v>0</v>
      </c>
    </row>
    <row r="193" spans="1:5" x14ac:dyDescent="0.25">
      <c r="A193" t="str">
        <f t="shared" si="2"/>
        <v>S49522500YM100</v>
      </c>
      <c r="B193">
        <v>22500</v>
      </c>
      <c r="C193" t="s">
        <v>880</v>
      </c>
      <c r="D193" t="s">
        <v>924</v>
      </c>
      <c r="E193" s="1">
        <v>0</v>
      </c>
    </row>
    <row r="194" spans="1:5" x14ac:dyDescent="0.25">
      <c r="A194" t="str">
        <f t="shared" si="2"/>
        <v>S49522500Z0510</v>
      </c>
      <c r="B194">
        <v>22500</v>
      </c>
      <c r="C194" t="s">
        <v>880</v>
      </c>
      <c r="D194" t="s">
        <v>925</v>
      </c>
      <c r="E194" s="1">
        <v>-3875.33</v>
      </c>
    </row>
    <row r="195" spans="1:5" x14ac:dyDescent="0.25">
      <c r="A195" t="str">
        <f t="shared" ref="A195:A258" si="3">C195&amp;B195&amp;D195</f>
        <v>S49522500Z0600</v>
      </c>
      <c r="B195">
        <v>22500</v>
      </c>
      <c r="C195" t="s">
        <v>880</v>
      </c>
      <c r="D195" t="s">
        <v>894</v>
      </c>
      <c r="E195" s="1">
        <v>-41215.03</v>
      </c>
    </row>
    <row r="196" spans="1:5" x14ac:dyDescent="0.25">
      <c r="A196" t="str">
        <f t="shared" si="3"/>
        <v>S49522500Z0700</v>
      </c>
      <c r="B196">
        <v>22500</v>
      </c>
      <c r="C196" t="s">
        <v>880</v>
      </c>
      <c r="D196" t="s">
        <v>884</v>
      </c>
      <c r="E196" s="1">
        <v>-205694.21999999997</v>
      </c>
    </row>
    <row r="197" spans="1:5" x14ac:dyDescent="0.25">
      <c r="A197" t="str">
        <f t="shared" si="3"/>
        <v>S49522500Z0800</v>
      </c>
      <c r="B197">
        <v>22500</v>
      </c>
      <c r="C197" t="s">
        <v>880</v>
      </c>
      <c r="D197" t="s">
        <v>895</v>
      </c>
      <c r="E197" s="1">
        <v>-158858.98000000001</v>
      </c>
    </row>
    <row r="198" spans="1:5" x14ac:dyDescent="0.25">
      <c r="A198" t="str">
        <f t="shared" si="3"/>
        <v>S49522500Z0900</v>
      </c>
      <c r="B198">
        <v>22500</v>
      </c>
      <c r="C198" t="s">
        <v>880</v>
      </c>
      <c r="D198" t="s">
        <v>896</v>
      </c>
      <c r="E198" s="1">
        <v>-7050</v>
      </c>
    </row>
    <row r="199" spans="1:5" x14ac:dyDescent="0.25">
      <c r="A199" t="str">
        <f t="shared" si="3"/>
        <v>S49522500Z1000</v>
      </c>
      <c r="B199">
        <v>22500</v>
      </c>
      <c r="C199" t="s">
        <v>880</v>
      </c>
      <c r="D199" t="s">
        <v>926</v>
      </c>
      <c r="E199" s="1">
        <v>0</v>
      </c>
    </row>
    <row r="200" spans="1:5" x14ac:dyDescent="0.25">
      <c r="A200" t="str">
        <f t="shared" si="3"/>
        <v>S49522500Z1100</v>
      </c>
      <c r="B200">
        <v>22500</v>
      </c>
      <c r="C200" t="s">
        <v>880</v>
      </c>
      <c r="D200" t="s">
        <v>885</v>
      </c>
      <c r="E200" s="1">
        <v>0</v>
      </c>
    </row>
    <row r="201" spans="1:5" x14ac:dyDescent="0.25">
      <c r="A201" t="str">
        <f t="shared" si="3"/>
        <v>S49522500Z1900</v>
      </c>
      <c r="B201">
        <v>22500</v>
      </c>
      <c r="C201" t="s">
        <v>880</v>
      </c>
      <c r="D201" t="s">
        <v>927</v>
      </c>
      <c r="E201" s="1">
        <v>0</v>
      </c>
    </row>
    <row r="202" spans="1:5" x14ac:dyDescent="0.25">
      <c r="A202" t="str">
        <f t="shared" si="3"/>
        <v>S49522500Z2400</v>
      </c>
      <c r="B202">
        <v>22500</v>
      </c>
      <c r="C202" t="s">
        <v>880</v>
      </c>
      <c r="D202" t="s">
        <v>897</v>
      </c>
      <c r="E202" s="1">
        <v>0</v>
      </c>
    </row>
    <row r="203" spans="1:5" x14ac:dyDescent="0.25">
      <c r="A203" t="str">
        <f t="shared" si="3"/>
        <v>S49522500Z2600</v>
      </c>
      <c r="B203">
        <v>22500</v>
      </c>
      <c r="C203" t="s">
        <v>880</v>
      </c>
      <c r="D203" t="s">
        <v>898</v>
      </c>
      <c r="E203" s="1">
        <v>0</v>
      </c>
    </row>
    <row r="204" spans="1:5" x14ac:dyDescent="0.25">
      <c r="A204" t="str">
        <f t="shared" si="3"/>
        <v>S49522500Z3000</v>
      </c>
      <c r="B204">
        <v>22500</v>
      </c>
      <c r="C204" t="s">
        <v>880</v>
      </c>
      <c r="D204" t="s">
        <v>899</v>
      </c>
      <c r="E204" s="1">
        <v>0</v>
      </c>
    </row>
    <row r="205" spans="1:5" x14ac:dyDescent="0.25">
      <c r="A205" t="str">
        <f t="shared" si="3"/>
        <v>S49522500Z7000</v>
      </c>
      <c r="B205">
        <v>22500</v>
      </c>
      <c r="C205" t="s">
        <v>880</v>
      </c>
      <c r="D205" t="s">
        <v>928</v>
      </c>
      <c r="E205" s="1">
        <v>0</v>
      </c>
    </row>
    <row r="206" spans="1:5" x14ac:dyDescent="0.25">
      <c r="A206" t="str">
        <f t="shared" si="3"/>
        <v>S49522500ZD050</v>
      </c>
      <c r="B206">
        <v>22500</v>
      </c>
      <c r="C206" t="s">
        <v>880</v>
      </c>
      <c r="D206" t="s">
        <v>929</v>
      </c>
      <c r="E206" s="1">
        <v>0</v>
      </c>
    </row>
    <row r="207" spans="1:5" x14ac:dyDescent="0.25">
      <c r="A207" t="str">
        <f t="shared" si="3"/>
        <v>S49522500ZD100</v>
      </c>
      <c r="B207">
        <v>22500</v>
      </c>
      <c r="C207" t="s">
        <v>880</v>
      </c>
      <c r="D207" t="s">
        <v>930</v>
      </c>
      <c r="E207" s="1">
        <v>0</v>
      </c>
    </row>
    <row r="208" spans="1:5" x14ac:dyDescent="0.25">
      <c r="A208" t="str">
        <f t="shared" si="3"/>
        <v>S49522500ZD150</v>
      </c>
      <c r="B208">
        <v>22500</v>
      </c>
      <c r="C208" t="s">
        <v>880</v>
      </c>
      <c r="D208" t="s">
        <v>931</v>
      </c>
      <c r="E208" s="1">
        <v>0</v>
      </c>
    </row>
    <row r="209" spans="1:5" x14ac:dyDescent="0.25">
      <c r="A209" t="str">
        <f t="shared" si="3"/>
        <v>S49522500ZD200</v>
      </c>
      <c r="B209">
        <v>22500</v>
      </c>
      <c r="C209" t="s">
        <v>880</v>
      </c>
      <c r="D209" t="s">
        <v>932</v>
      </c>
      <c r="E209" s="1">
        <v>0</v>
      </c>
    </row>
    <row r="210" spans="1:5" x14ac:dyDescent="0.25">
      <c r="A210" t="str">
        <f t="shared" si="3"/>
        <v>S49522500ZD250</v>
      </c>
      <c r="B210">
        <v>22500</v>
      </c>
      <c r="C210" t="s">
        <v>880</v>
      </c>
      <c r="D210" t="s">
        <v>933</v>
      </c>
      <c r="E210" s="1">
        <v>0</v>
      </c>
    </row>
    <row r="211" spans="1:5" x14ac:dyDescent="0.25">
      <c r="A211" t="str">
        <f t="shared" si="3"/>
        <v>S49522500ZD300</v>
      </c>
      <c r="B211">
        <v>22500</v>
      </c>
      <c r="C211" t="s">
        <v>880</v>
      </c>
      <c r="D211" t="s">
        <v>934</v>
      </c>
      <c r="E211" s="1">
        <v>0</v>
      </c>
    </row>
    <row r="212" spans="1:5" x14ac:dyDescent="0.25">
      <c r="A212" t="str">
        <f t="shared" si="3"/>
        <v>S49522500ZD400</v>
      </c>
      <c r="B212">
        <v>22500</v>
      </c>
      <c r="C212" t="s">
        <v>880</v>
      </c>
      <c r="D212" t="s">
        <v>935</v>
      </c>
      <c r="E212" s="1">
        <v>0</v>
      </c>
    </row>
    <row r="213" spans="1:5" x14ac:dyDescent="0.25">
      <c r="A213" t="str">
        <f t="shared" si="3"/>
        <v>S49522500ZD500</v>
      </c>
      <c r="B213">
        <v>22500</v>
      </c>
      <c r="C213" t="s">
        <v>880</v>
      </c>
      <c r="D213" t="s">
        <v>936</v>
      </c>
      <c r="E213" s="1">
        <v>0</v>
      </c>
    </row>
    <row r="214" spans="1:5" x14ac:dyDescent="0.25">
      <c r="A214" t="str">
        <f t="shared" si="3"/>
        <v>S49522500ZD600</v>
      </c>
      <c r="B214">
        <v>22500</v>
      </c>
      <c r="C214" t="s">
        <v>880</v>
      </c>
      <c r="D214" t="s">
        <v>937</v>
      </c>
      <c r="E214" s="1">
        <v>0</v>
      </c>
    </row>
    <row r="215" spans="1:5" x14ac:dyDescent="0.25">
      <c r="A215" t="str">
        <f t="shared" si="3"/>
        <v>S49522500ZD700</v>
      </c>
      <c r="B215">
        <v>22500</v>
      </c>
      <c r="C215" t="s">
        <v>880</v>
      </c>
      <c r="D215" t="s">
        <v>938</v>
      </c>
      <c r="E215" s="1">
        <v>0</v>
      </c>
    </row>
    <row r="216" spans="1:5" x14ac:dyDescent="0.25">
      <c r="A216" t="str">
        <f t="shared" si="3"/>
        <v>S49522500ZD900</v>
      </c>
      <c r="B216">
        <v>22500</v>
      </c>
      <c r="C216" t="s">
        <v>880</v>
      </c>
      <c r="D216" t="s">
        <v>939</v>
      </c>
      <c r="E216" s="1">
        <v>0</v>
      </c>
    </row>
    <row r="217" spans="1:5" x14ac:dyDescent="0.25">
      <c r="A217" t="str">
        <f t="shared" si="3"/>
        <v>S1002350013100</v>
      </c>
      <c r="B217">
        <v>23500</v>
      </c>
      <c r="C217" t="s">
        <v>15</v>
      </c>
      <c r="D217">
        <v>13100</v>
      </c>
      <c r="E217" s="1">
        <v>61258.5</v>
      </c>
    </row>
    <row r="218" spans="1:5" x14ac:dyDescent="0.25">
      <c r="A218" t="str">
        <f t="shared" si="3"/>
        <v>S1002350013200</v>
      </c>
      <c r="B218">
        <v>23500</v>
      </c>
      <c r="C218" t="s">
        <v>15</v>
      </c>
      <c r="D218">
        <v>13200</v>
      </c>
      <c r="E218" s="1">
        <v>79350</v>
      </c>
    </row>
    <row r="219" spans="1:5" x14ac:dyDescent="0.25">
      <c r="A219" t="str">
        <f t="shared" si="3"/>
        <v>S1002350013300</v>
      </c>
      <c r="B219">
        <v>23500</v>
      </c>
      <c r="C219" t="s">
        <v>15</v>
      </c>
      <c r="D219">
        <v>13300</v>
      </c>
      <c r="E219" s="1">
        <v>19362</v>
      </c>
    </row>
    <row r="220" spans="1:5" x14ac:dyDescent="0.25">
      <c r="A220" t="str">
        <f t="shared" si="3"/>
        <v>S1002350013400</v>
      </c>
      <c r="B220">
        <v>23500</v>
      </c>
      <c r="C220" t="s">
        <v>15</v>
      </c>
      <c r="D220">
        <v>13400</v>
      </c>
      <c r="E220" s="1">
        <v>0</v>
      </c>
    </row>
    <row r="221" spans="1:5" x14ac:dyDescent="0.25">
      <c r="A221" t="str">
        <f t="shared" si="3"/>
        <v>S1002350014100</v>
      </c>
      <c r="B221">
        <v>23500</v>
      </c>
      <c r="C221" t="s">
        <v>15</v>
      </c>
      <c r="D221">
        <v>14100</v>
      </c>
      <c r="E221" s="1">
        <v>541569.06999999995</v>
      </c>
    </row>
    <row r="222" spans="1:5" x14ac:dyDescent="0.25">
      <c r="A222" t="str">
        <f t="shared" si="3"/>
        <v>S1002350022200</v>
      </c>
      <c r="B222">
        <v>23500</v>
      </c>
      <c r="C222" t="s">
        <v>15</v>
      </c>
      <c r="D222">
        <v>22200</v>
      </c>
      <c r="E222" s="1">
        <v>1004</v>
      </c>
    </row>
    <row r="223" spans="1:5" x14ac:dyDescent="0.25">
      <c r="A223" t="str">
        <f t="shared" si="3"/>
        <v>S1002350096400</v>
      </c>
      <c r="B223">
        <v>23500</v>
      </c>
      <c r="C223" t="s">
        <v>15</v>
      </c>
      <c r="D223">
        <v>96400</v>
      </c>
      <c r="E223" s="1">
        <v>0</v>
      </c>
    </row>
    <row r="224" spans="1:5" x14ac:dyDescent="0.25">
      <c r="A224" t="str">
        <f t="shared" si="3"/>
        <v>S1002350097100</v>
      </c>
      <c r="B224">
        <v>23500</v>
      </c>
      <c r="C224" t="s">
        <v>15</v>
      </c>
      <c r="D224">
        <v>97100</v>
      </c>
      <c r="E224" s="1">
        <v>-24407.820000000003</v>
      </c>
    </row>
    <row r="225" spans="1:5" x14ac:dyDescent="0.25">
      <c r="A225" t="str">
        <f t="shared" si="3"/>
        <v>S1002450012000</v>
      </c>
      <c r="B225">
        <v>24500</v>
      </c>
      <c r="C225" t="s">
        <v>15</v>
      </c>
      <c r="D225">
        <v>12000</v>
      </c>
      <c r="E225" s="1">
        <v>47148.870000000024</v>
      </c>
    </row>
    <row r="226" spans="1:5" x14ac:dyDescent="0.25">
      <c r="A226" t="str">
        <f t="shared" si="3"/>
        <v>S1002450013100</v>
      </c>
      <c r="B226">
        <v>24500</v>
      </c>
      <c r="C226" t="s">
        <v>15</v>
      </c>
      <c r="D226">
        <v>13100</v>
      </c>
      <c r="E226" s="1">
        <v>2</v>
      </c>
    </row>
    <row r="227" spans="1:5" x14ac:dyDescent="0.25">
      <c r="A227" t="str">
        <f t="shared" si="3"/>
        <v>S1002450013200</v>
      </c>
      <c r="B227">
        <v>24500</v>
      </c>
      <c r="C227" t="s">
        <v>15</v>
      </c>
      <c r="D227">
        <v>13200</v>
      </c>
      <c r="E227" s="1">
        <v>97185.460000000196</v>
      </c>
    </row>
    <row r="228" spans="1:5" x14ac:dyDescent="0.25">
      <c r="A228" t="str">
        <f t="shared" si="3"/>
        <v>S1002450013400</v>
      </c>
      <c r="B228">
        <v>24500</v>
      </c>
      <c r="C228" t="s">
        <v>15</v>
      </c>
      <c r="D228">
        <v>13400</v>
      </c>
      <c r="E228" s="1">
        <v>0</v>
      </c>
    </row>
    <row r="229" spans="1:5" x14ac:dyDescent="0.25">
      <c r="A229" t="str">
        <f t="shared" si="3"/>
        <v>S1002450013600</v>
      </c>
      <c r="B229">
        <v>24500</v>
      </c>
      <c r="C229" t="s">
        <v>15</v>
      </c>
      <c r="D229">
        <v>13600</v>
      </c>
      <c r="E229" s="1">
        <v>4.0000000000291038</v>
      </c>
    </row>
    <row r="230" spans="1:5" x14ac:dyDescent="0.25">
      <c r="A230" t="str">
        <f t="shared" si="3"/>
        <v>S1002450013700</v>
      </c>
      <c r="B230">
        <v>24500</v>
      </c>
      <c r="C230" t="s">
        <v>15</v>
      </c>
      <c r="D230">
        <v>13700</v>
      </c>
      <c r="E230" s="1">
        <v>-403995.4700000002</v>
      </c>
    </row>
    <row r="231" spans="1:5" x14ac:dyDescent="0.25">
      <c r="A231" t="str">
        <f t="shared" si="3"/>
        <v>S1002450013800</v>
      </c>
      <c r="B231">
        <v>24500</v>
      </c>
      <c r="C231" t="s">
        <v>15</v>
      </c>
      <c r="D231">
        <v>13800</v>
      </c>
      <c r="E231" s="1">
        <v>2185.9800000000105</v>
      </c>
    </row>
    <row r="232" spans="1:5" x14ac:dyDescent="0.25">
      <c r="A232" t="str">
        <f t="shared" si="3"/>
        <v>S1002450014100</v>
      </c>
      <c r="B232">
        <v>24500</v>
      </c>
      <c r="C232" t="s">
        <v>15</v>
      </c>
      <c r="D232">
        <v>14100</v>
      </c>
      <c r="E232" s="1">
        <v>-583968.4850000001</v>
      </c>
    </row>
    <row r="233" spans="1:5" x14ac:dyDescent="0.25">
      <c r="A233" t="str">
        <f t="shared" si="3"/>
        <v>S1002450014500</v>
      </c>
      <c r="B233">
        <v>24500</v>
      </c>
      <c r="C233" t="s">
        <v>15</v>
      </c>
      <c r="D233">
        <v>14500</v>
      </c>
      <c r="E233" s="1">
        <v>96525.775000000023</v>
      </c>
    </row>
    <row r="234" spans="1:5" x14ac:dyDescent="0.25">
      <c r="A234" t="str">
        <f t="shared" si="3"/>
        <v>S1002450097100</v>
      </c>
      <c r="B234">
        <v>24500</v>
      </c>
      <c r="C234" t="s">
        <v>15</v>
      </c>
      <c r="D234">
        <v>97100</v>
      </c>
      <c r="E234" s="1">
        <v>0</v>
      </c>
    </row>
    <row r="235" spans="1:5" x14ac:dyDescent="0.25">
      <c r="A235" t="str">
        <f t="shared" si="3"/>
        <v>S1002450099900</v>
      </c>
      <c r="B235">
        <v>24500</v>
      </c>
      <c r="C235" t="s">
        <v>15</v>
      </c>
      <c r="D235">
        <v>99900</v>
      </c>
      <c r="E235" s="1">
        <v>2</v>
      </c>
    </row>
    <row r="236" spans="1:5" x14ac:dyDescent="0.25">
      <c r="A236" t="str">
        <f t="shared" si="3"/>
        <v>S2642450099100</v>
      </c>
      <c r="B236">
        <v>24500</v>
      </c>
      <c r="C236" t="s">
        <v>189</v>
      </c>
      <c r="D236">
        <v>99100</v>
      </c>
      <c r="E236" s="1">
        <v>71712.78</v>
      </c>
    </row>
    <row r="237" spans="1:5" x14ac:dyDescent="0.25">
      <c r="A237" t="str">
        <f t="shared" si="3"/>
        <v>S2662450016300</v>
      </c>
      <c r="B237">
        <v>24500</v>
      </c>
      <c r="C237" t="s">
        <v>187</v>
      </c>
      <c r="D237">
        <v>16300</v>
      </c>
      <c r="E237" s="1">
        <v>542510.48</v>
      </c>
    </row>
    <row r="238" spans="1:5" x14ac:dyDescent="0.25">
      <c r="A238" t="str">
        <f t="shared" si="3"/>
        <v>S49024500AGF00</v>
      </c>
      <c r="B238">
        <v>24500</v>
      </c>
      <c r="C238" t="s">
        <v>875</v>
      </c>
      <c r="D238" t="s">
        <v>876</v>
      </c>
      <c r="E238" s="1">
        <v>113753.22</v>
      </c>
    </row>
    <row r="239" spans="1:5" x14ac:dyDescent="0.25">
      <c r="A239" t="str">
        <f t="shared" si="3"/>
        <v>S49024500AGFP0</v>
      </c>
      <c r="B239">
        <v>24500</v>
      </c>
      <c r="C239" t="s">
        <v>875</v>
      </c>
      <c r="D239" t="s">
        <v>877</v>
      </c>
      <c r="E239" s="1">
        <v>0</v>
      </c>
    </row>
    <row r="240" spans="1:5" x14ac:dyDescent="0.25">
      <c r="A240" t="str">
        <f t="shared" si="3"/>
        <v>S49024500BT100</v>
      </c>
      <c r="B240">
        <v>24500</v>
      </c>
      <c r="C240" t="s">
        <v>875</v>
      </c>
      <c r="D240" t="s">
        <v>918</v>
      </c>
      <c r="E240" s="1">
        <v>0</v>
      </c>
    </row>
    <row r="241" spans="1:5" x14ac:dyDescent="0.25">
      <c r="A241" t="str">
        <f t="shared" si="3"/>
        <v>S49024500BT200</v>
      </c>
      <c r="B241">
        <v>24500</v>
      </c>
      <c r="C241" t="s">
        <v>875</v>
      </c>
      <c r="D241" t="s">
        <v>886</v>
      </c>
      <c r="E241" s="1">
        <v>0</v>
      </c>
    </row>
    <row r="242" spans="1:5" x14ac:dyDescent="0.25">
      <c r="A242" t="str">
        <f t="shared" si="3"/>
        <v>S49024500BT300</v>
      </c>
      <c r="B242">
        <v>24500</v>
      </c>
      <c r="C242" t="s">
        <v>875</v>
      </c>
      <c r="D242" t="s">
        <v>887</v>
      </c>
      <c r="E242" s="1">
        <v>0</v>
      </c>
    </row>
    <row r="243" spans="1:5" x14ac:dyDescent="0.25">
      <c r="A243" t="str">
        <f t="shared" si="3"/>
        <v>S49024500BT500</v>
      </c>
      <c r="B243">
        <v>24500</v>
      </c>
      <c r="C243" t="s">
        <v>875</v>
      </c>
      <c r="D243" t="s">
        <v>919</v>
      </c>
      <c r="E243" s="1">
        <v>0</v>
      </c>
    </row>
    <row r="244" spans="1:5" x14ac:dyDescent="0.25">
      <c r="A244" t="str">
        <f t="shared" si="3"/>
        <v>S49024500BT600</v>
      </c>
      <c r="B244">
        <v>24500</v>
      </c>
      <c r="C244" t="s">
        <v>875</v>
      </c>
      <c r="D244" t="s">
        <v>878</v>
      </c>
      <c r="E244" s="1">
        <v>0</v>
      </c>
    </row>
    <row r="245" spans="1:5" x14ac:dyDescent="0.25">
      <c r="A245" t="str">
        <f t="shared" si="3"/>
        <v>S49024500BT700</v>
      </c>
      <c r="B245">
        <v>24500</v>
      </c>
      <c r="C245" t="s">
        <v>875</v>
      </c>
      <c r="D245" t="s">
        <v>940</v>
      </c>
      <c r="E245" s="1">
        <v>0</v>
      </c>
    </row>
    <row r="246" spans="1:5" x14ac:dyDescent="0.25">
      <c r="A246" t="str">
        <f t="shared" si="3"/>
        <v>S49024500BT800</v>
      </c>
      <c r="B246">
        <v>24500</v>
      </c>
      <c r="C246" t="s">
        <v>875</v>
      </c>
      <c r="D246" t="s">
        <v>879</v>
      </c>
      <c r="E246" s="1">
        <v>0</v>
      </c>
    </row>
    <row r="247" spans="1:5" x14ac:dyDescent="0.25">
      <c r="A247" t="str">
        <f t="shared" si="3"/>
        <v>S49024500BT900</v>
      </c>
      <c r="B247">
        <v>24500</v>
      </c>
      <c r="C247" t="s">
        <v>875</v>
      </c>
      <c r="D247" t="s">
        <v>889</v>
      </c>
      <c r="E247" s="1">
        <v>0</v>
      </c>
    </row>
    <row r="248" spans="1:5" x14ac:dyDescent="0.25">
      <c r="A248" t="str">
        <f t="shared" si="3"/>
        <v>S49024500BTE00</v>
      </c>
      <c r="B248">
        <v>24500</v>
      </c>
      <c r="C248" t="s">
        <v>875</v>
      </c>
      <c r="D248" t="s">
        <v>941</v>
      </c>
      <c r="E248" s="1">
        <v>0</v>
      </c>
    </row>
    <row r="249" spans="1:5" x14ac:dyDescent="0.25">
      <c r="A249" t="str">
        <f t="shared" si="3"/>
        <v>S49024500BTH00</v>
      </c>
      <c r="B249">
        <v>24500</v>
      </c>
      <c r="C249" t="s">
        <v>875</v>
      </c>
      <c r="D249" t="s">
        <v>942</v>
      </c>
      <c r="E249" s="1">
        <v>0</v>
      </c>
    </row>
    <row r="250" spans="1:5" x14ac:dyDescent="0.25">
      <c r="A250" t="str">
        <f t="shared" si="3"/>
        <v>S49024500INK00</v>
      </c>
      <c r="B250">
        <v>24500</v>
      </c>
      <c r="C250" t="s">
        <v>875</v>
      </c>
      <c r="D250" t="s">
        <v>943</v>
      </c>
      <c r="E250" s="1">
        <v>0</v>
      </c>
    </row>
    <row r="251" spans="1:5" x14ac:dyDescent="0.25">
      <c r="A251" t="str">
        <f t="shared" si="3"/>
        <v>S49524500EM100</v>
      </c>
      <c r="B251">
        <v>24500</v>
      </c>
      <c r="C251" t="s">
        <v>880</v>
      </c>
      <c r="D251" t="s">
        <v>944</v>
      </c>
      <c r="E251" s="1">
        <v>0</v>
      </c>
    </row>
    <row r="252" spans="1:5" x14ac:dyDescent="0.25">
      <c r="A252" t="str">
        <f t="shared" si="3"/>
        <v>S49524500WS100</v>
      </c>
      <c r="B252">
        <v>24500</v>
      </c>
      <c r="C252" t="s">
        <v>880</v>
      </c>
      <c r="D252" t="s">
        <v>945</v>
      </c>
      <c r="E252" s="1">
        <v>0</v>
      </c>
    </row>
    <row r="253" spans="1:5" x14ac:dyDescent="0.25">
      <c r="A253" t="str">
        <f t="shared" si="3"/>
        <v>S49524500WS150</v>
      </c>
      <c r="B253">
        <v>24500</v>
      </c>
      <c r="C253" t="s">
        <v>880</v>
      </c>
      <c r="D253" t="s">
        <v>946</v>
      </c>
      <c r="E253" s="1">
        <v>0</v>
      </c>
    </row>
    <row r="254" spans="1:5" x14ac:dyDescent="0.25">
      <c r="A254" t="str">
        <f t="shared" si="3"/>
        <v>S49524500YGZ00</v>
      </c>
      <c r="B254">
        <v>24500</v>
      </c>
      <c r="C254" t="s">
        <v>880</v>
      </c>
      <c r="D254" t="s">
        <v>947</v>
      </c>
      <c r="E254" s="1">
        <v>0</v>
      </c>
    </row>
    <row r="255" spans="1:5" x14ac:dyDescent="0.25">
      <c r="A255" t="str">
        <f t="shared" si="3"/>
        <v>S49524500YM500</v>
      </c>
      <c r="B255">
        <v>24500</v>
      </c>
      <c r="C255" t="s">
        <v>880</v>
      </c>
      <c r="D255" t="s">
        <v>948</v>
      </c>
      <c r="E255" s="1">
        <v>0</v>
      </c>
    </row>
    <row r="256" spans="1:5" x14ac:dyDescent="0.25">
      <c r="A256" t="str">
        <f t="shared" si="3"/>
        <v>S49524500Z0100</v>
      </c>
      <c r="B256">
        <v>24500</v>
      </c>
      <c r="C256" t="s">
        <v>880</v>
      </c>
      <c r="D256" t="s">
        <v>892</v>
      </c>
      <c r="E256" s="1">
        <v>0</v>
      </c>
    </row>
    <row r="257" spans="1:5" x14ac:dyDescent="0.25">
      <c r="A257" t="str">
        <f t="shared" si="3"/>
        <v>S49524500Z0300</v>
      </c>
      <c r="B257">
        <v>24500</v>
      </c>
      <c r="C257" t="s">
        <v>880</v>
      </c>
      <c r="D257" t="s">
        <v>893</v>
      </c>
      <c r="E257" s="1">
        <v>0</v>
      </c>
    </row>
    <row r="258" spans="1:5" x14ac:dyDescent="0.25">
      <c r="A258" t="str">
        <f t="shared" si="3"/>
        <v>S49524500Z0400</v>
      </c>
      <c r="B258">
        <v>24500</v>
      </c>
      <c r="C258" t="s">
        <v>880</v>
      </c>
      <c r="D258" t="s">
        <v>949</v>
      </c>
      <c r="E258" s="1">
        <v>0</v>
      </c>
    </row>
    <row r="259" spans="1:5" x14ac:dyDescent="0.25">
      <c r="A259" t="str">
        <f t="shared" ref="A259:A322" si="4">C259&amp;B259&amp;D259</f>
        <v>S49524500Z0600</v>
      </c>
      <c r="B259">
        <v>24500</v>
      </c>
      <c r="C259" t="s">
        <v>880</v>
      </c>
      <c r="D259" t="s">
        <v>894</v>
      </c>
      <c r="E259" s="1">
        <v>-15074.489999999998</v>
      </c>
    </row>
    <row r="260" spans="1:5" x14ac:dyDescent="0.25">
      <c r="A260" t="str">
        <f t="shared" si="4"/>
        <v>S49524500Z0700</v>
      </c>
      <c r="B260">
        <v>24500</v>
      </c>
      <c r="C260" t="s">
        <v>880</v>
      </c>
      <c r="D260" t="s">
        <v>884</v>
      </c>
      <c r="E260" s="1">
        <v>-152246.29</v>
      </c>
    </row>
    <row r="261" spans="1:5" x14ac:dyDescent="0.25">
      <c r="A261" t="str">
        <f t="shared" si="4"/>
        <v>S49524500Z0800</v>
      </c>
      <c r="B261">
        <v>24500</v>
      </c>
      <c r="C261" t="s">
        <v>880</v>
      </c>
      <c r="D261" t="s">
        <v>895</v>
      </c>
      <c r="E261" s="1">
        <v>-1764.3199999999997</v>
      </c>
    </row>
    <row r="262" spans="1:5" x14ac:dyDescent="0.25">
      <c r="A262" t="str">
        <f t="shared" si="4"/>
        <v>S49524500Z0900</v>
      </c>
      <c r="B262">
        <v>24500</v>
      </c>
      <c r="C262" t="s">
        <v>880</v>
      </c>
      <c r="D262" t="s">
        <v>896</v>
      </c>
      <c r="E262" s="1">
        <v>-14843.47</v>
      </c>
    </row>
    <row r="263" spans="1:5" x14ac:dyDescent="0.25">
      <c r="A263" t="str">
        <f t="shared" si="4"/>
        <v>S49524500Z1000</v>
      </c>
      <c r="B263">
        <v>24500</v>
      </c>
      <c r="C263" t="s">
        <v>880</v>
      </c>
      <c r="D263" t="s">
        <v>926</v>
      </c>
      <c r="E263" s="1">
        <v>0</v>
      </c>
    </row>
    <row r="264" spans="1:5" x14ac:dyDescent="0.25">
      <c r="A264" t="str">
        <f t="shared" si="4"/>
        <v>S49524500Z1100</v>
      </c>
      <c r="B264">
        <v>24500</v>
      </c>
      <c r="C264" t="s">
        <v>880</v>
      </c>
      <c r="D264" t="s">
        <v>885</v>
      </c>
      <c r="E264" s="1">
        <v>0</v>
      </c>
    </row>
    <row r="265" spans="1:5" x14ac:dyDescent="0.25">
      <c r="A265" t="str">
        <f t="shared" si="4"/>
        <v>S49524500Z1900</v>
      </c>
      <c r="B265">
        <v>24500</v>
      </c>
      <c r="C265" t="s">
        <v>880</v>
      </c>
      <c r="D265" t="s">
        <v>927</v>
      </c>
      <c r="E265" s="1">
        <v>0</v>
      </c>
    </row>
    <row r="266" spans="1:5" x14ac:dyDescent="0.25">
      <c r="A266" t="str">
        <f t="shared" si="4"/>
        <v>S49524500Z2400</v>
      </c>
      <c r="B266">
        <v>24500</v>
      </c>
      <c r="C266" t="s">
        <v>880</v>
      </c>
      <c r="D266" t="s">
        <v>897</v>
      </c>
      <c r="E266" s="1">
        <v>0</v>
      </c>
    </row>
    <row r="267" spans="1:5" x14ac:dyDescent="0.25">
      <c r="A267" t="str">
        <f t="shared" si="4"/>
        <v>S49524500Z2600</v>
      </c>
      <c r="B267">
        <v>24500</v>
      </c>
      <c r="C267" t="s">
        <v>880</v>
      </c>
      <c r="D267" t="s">
        <v>898</v>
      </c>
      <c r="E267" s="1">
        <v>0</v>
      </c>
    </row>
    <row r="268" spans="1:5" x14ac:dyDescent="0.25">
      <c r="A268" t="str">
        <f t="shared" si="4"/>
        <v>S49524500Z3000</v>
      </c>
      <c r="B268">
        <v>24500</v>
      </c>
      <c r="C268" t="s">
        <v>880</v>
      </c>
      <c r="D268" t="s">
        <v>899</v>
      </c>
      <c r="E268" s="1">
        <v>0</v>
      </c>
    </row>
    <row r="269" spans="1:5" x14ac:dyDescent="0.25">
      <c r="A269" t="str">
        <f t="shared" si="4"/>
        <v>S49524500Z3500</v>
      </c>
      <c r="B269">
        <v>24500</v>
      </c>
      <c r="C269" t="s">
        <v>880</v>
      </c>
      <c r="D269" t="s">
        <v>950</v>
      </c>
      <c r="E269" s="1">
        <v>-1918</v>
      </c>
    </row>
    <row r="270" spans="1:5" x14ac:dyDescent="0.25">
      <c r="A270" t="str">
        <f t="shared" si="4"/>
        <v>S49524500Z4500</v>
      </c>
      <c r="B270">
        <v>24500</v>
      </c>
      <c r="C270" t="s">
        <v>880</v>
      </c>
      <c r="D270" t="s">
        <v>951</v>
      </c>
      <c r="E270" s="1">
        <v>-1003.7000000000007</v>
      </c>
    </row>
    <row r="271" spans="1:5" x14ac:dyDescent="0.25">
      <c r="A271" t="str">
        <f t="shared" si="4"/>
        <v>S49524500Z4600</v>
      </c>
      <c r="B271">
        <v>24500</v>
      </c>
      <c r="C271" t="s">
        <v>880</v>
      </c>
      <c r="D271" t="s">
        <v>952</v>
      </c>
      <c r="E271" s="1">
        <v>0</v>
      </c>
    </row>
    <row r="272" spans="1:5" x14ac:dyDescent="0.25">
      <c r="A272" t="str">
        <f t="shared" si="4"/>
        <v>S49524500ZE100</v>
      </c>
      <c r="B272">
        <v>24500</v>
      </c>
      <c r="C272" t="s">
        <v>880</v>
      </c>
      <c r="D272" t="s">
        <v>953</v>
      </c>
      <c r="E272" s="1">
        <v>0</v>
      </c>
    </row>
    <row r="273" spans="1:5" x14ac:dyDescent="0.25">
      <c r="A273" t="str">
        <f t="shared" si="4"/>
        <v>S49524500ZE200</v>
      </c>
      <c r="B273">
        <v>24500</v>
      </c>
      <c r="C273" t="s">
        <v>880</v>
      </c>
      <c r="D273" t="s">
        <v>954</v>
      </c>
      <c r="E273" s="1">
        <v>0</v>
      </c>
    </row>
    <row r="274" spans="1:5" x14ac:dyDescent="0.25">
      <c r="A274" t="str">
        <f t="shared" si="4"/>
        <v>S49524500ZE400</v>
      </c>
      <c r="B274">
        <v>24500</v>
      </c>
      <c r="C274" t="s">
        <v>880</v>
      </c>
      <c r="D274" t="s">
        <v>955</v>
      </c>
      <c r="E274" s="1">
        <v>0</v>
      </c>
    </row>
    <row r="275" spans="1:5" x14ac:dyDescent="0.25">
      <c r="A275" t="str">
        <f t="shared" si="4"/>
        <v>S49524500ZF200</v>
      </c>
      <c r="B275">
        <v>24500</v>
      </c>
      <c r="C275" t="s">
        <v>880</v>
      </c>
      <c r="D275" t="s">
        <v>956</v>
      </c>
      <c r="E275" s="1">
        <v>0</v>
      </c>
    </row>
    <row r="276" spans="1:5" x14ac:dyDescent="0.25">
      <c r="A276" t="str">
        <f t="shared" si="4"/>
        <v>S49524500ZF300</v>
      </c>
      <c r="B276">
        <v>24500</v>
      </c>
      <c r="C276" t="s">
        <v>880</v>
      </c>
      <c r="D276" t="s">
        <v>957</v>
      </c>
      <c r="E276" s="1">
        <v>14049.59</v>
      </c>
    </row>
    <row r="277" spans="1:5" x14ac:dyDescent="0.25">
      <c r="A277" t="str">
        <f t="shared" si="4"/>
        <v>S49524500ZG200</v>
      </c>
      <c r="B277">
        <v>24500</v>
      </c>
      <c r="C277" t="s">
        <v>880</v>
      </c>
      <c r="D277" t="s">
        <v>958</v>
      </c>
      <c r="E277" s="1">
        <v>0</v>
      </c>
    </row>
    <row r="278" spans="1:5" x14ac:dyDescent="0.25">
      <c r="A278" t="str">
        <f t="shared" si="4"/>
        <v>S49524500ZG210</v>
      </c>
      <c r="B278">
        <v>24500</v>
      </c>
      <c r="C278" t="s">
        <v>880</v>
      </c>
      <c r="D278" t="s">
        <v>959</v>
      </c>
      <c r="E278" s="1">
        <v>0</v>
      </c>
    </row>
    <row r="279" spans="1:5" x14ac:dyDescent="0.25">
      <c r="A279" t="str">
        <f t="shared" si="4"/>
        <v>S49524500ZGH00</v>
      </c>
      <c r="B279">
        <v>24500</v>
      </c>
      <c r="C279" t="s">
        <v>880</v>
      </c>
      <c r="D279" t="s">
        <v>960</v>
      </c>
      <c r="E279" s="1">
        <v>0</v>
      </c>
    </row>
    <row r="280" spans="1:5" x14ac:dyDescent="0.25">
      <c r="A280" t="str">
        <f t="shared" si="4"/>
        <v>S49524500ZGH90</v>
      </c>
      <c r="B280">
        <v>24500</v>
      </c>
      <c r="C280" t="s">
        <v>880</v>
      </c>
      <c r="D280" t="s">
        <v>961</v>
      </c>
      <c r="E280" s="1">
        <v>0</v>
      </c>
    </row>
    <row r="281" spans="1:5" x14ac:dyDescent="0.25">
      <c r="A281" t="str">
        <f t="shared" si="4"/>
        <v>S7602450016100</v>
      </c>
      <c r="B281">
        <v>24500</v>
      </c>
      <c r="C281" t="s">
        <v>185</v>
      </c>
      <c r="D281">
        <v>16100</v>
      </c>
      <c r="E281" s="1">
        <v>14860036.82</v>
      </c>
    </row>
    <row r="282" spans="1:5" x14ac:dyDescent="0.25">
      <c r="A282" t="str">
        <f t="shared" si="4"/>
        <v>S1002500012000</v>
      </c>
      <c r="B282">
        <v>25000</v>
      </c>
      <c r="C282" t="s">
        <v>15</v>
      </c>
      <c r="D282">
        <v>12000</v>
      </c>
      <c r="E282" s="1">
        <v>0</v>
      </c>
    </row>
    <row r="283" spans="1:5" x14ac:dyDescent="0.25">
      <c r="A283" t="str">
        <f t="shared" si="4"/>
        <v>S1002500022100</v>
      </c>
      <c r="B283">
        <v>25000</v>
      </c>
      <c r="C283" t="s">
        <v>15</v>
      </c>
      <c r="D283">
        <v>22100</v>
      </c>
      <c r="E283" s="1">
        <v>0</v>
      </c>
    </row>
    <row r="284" spans="1:5" x14ac:dyDescent="0.25">
      <c r="A284" t="str">
        <f t="shared" si="4"/>
        <v>S49525000ZB100</v>
      </c>
      <c r="B284">
        <v>25000</v>
      </c>
      <c r="C284" t="s">
        <v>880</v>
      </c>
      <c r="D284" t="s">
        <v>962</v>
      </c>
      <c r="E284" s="1">
        <v>0</v>
      </c>
    </row>
    <row r="285" spans="1:5" x14ac:dyDescent="0.25">
      <c r="A285" t="str">
        <f t="shared" si="4"/>
        <v>S49525000ZBH00</v>
      </c>
      <c r="B285">
        <v>25000</v>
      </c>
      <c r="C285" t="s">
        <v>880</v>
      </c>
      <c r="D285" t="s">
        <v>963</v>
      </c>
      <c r="E285" s="1">
        <v>-85200.15</v>
      </c>
    </row>
    <row r="286" spans="1:5" x14ac:dyDescent="0.25">
      <c r="A286" t="str">
        <f t="shared" si="4"/>
        <v>S49525000ZBK10</v>
      </c>
      <c r="B286">
        <v>25000</v>
      </c>
      <c r="C286" t="s">
        <v>880</v>
      </c>
      <c r="D286" t="s">
        <v>964</v>
      </c>
      <c r="E286" s="1">
        <v>0</v>
      </c>
    </row>
    <row r="287" spans="1:5" x14ac:dyDescent="0.25">
      <c r="A287" t="str">
        <f t="shared" si="4"/>
        <v>S1002550011900</v>
      </c>
      <c r="B287">
        <v>25500</v>
      </c>
      <c r="C287" t="s">
        <v>15</v>
      </c>
      <c r="D287">
        <v>11900</v>
      </c>
      <c r="E287" s="1">
        <v>2736762.7000000007</v>
      </c>
    </row>
    <row r="288" spans="1:5" x14ac:dyDescent="0.25">
      <c r="A288" t="str">
        <f t="shared" si="4"/>
        <v>S1002550012000</v>
      </c>
      <c r="B288">
        <v>25500</v>
      </c>
      <c r="C288" t="s">
        <v>15</v>
      </c>
      <c r="D288">
        <v>12000</v>
      </c>
      <c r="E288" s="1">
        <v>4805.9799999999996</v>
      </c>
    </row>
    <row r="289" spans="1:5" x14ac:dyDescent="0.25">
      <c r="A289" t="str">
        <f t="shared" si="4"/>
        <v>S1002550012100</v>
      </c>
      <c r="B289">
        <v>25500</v>
      </c>
      <c r="C289" t="s">
        <v>15</v>
      </c>
      <c r="D289">
        <v>12100</v>
      </c>
      <c r="E289" s="1">
        <v>5</v>
      </c>
    </row>
    <row r="290" spans="1:5" x14ac:dyDescent="0.25">
      <c r="A290" t="str">
        <f t="shared" si="4"/>
        <v>S1002550012200</v>
      </c>
      <c r="B290">
        <v>25500</v>
      </c>
      <c r="C290" t="s">
        <v>15</v>
      </c>
      <c r="D290">
        <v>12200</v>
      </c>
      <c r="E290" s="1">
        <v>629837.36000000034</v>
      </c>
    </row>
    <row r="291" spans="1:5" x14ac:dyDescent="0.25">
      <c r="A291" t="str">
        <f t="shared" si="4"/>
        <v>S1002550012300</v>
      </c>
      <c r="B291">
        <v>25500</v>
      </c>
      <c r="C291" t="s">
        <v>15</v>
      </c>
      <c r="D291">
        <v>12300</v>
      </c>
      <c r="E291" s="1">
        <v>231230.31</v>
      </c>
    </row>
    <row r="292" spans="1:5" x14ac:dyDescent="0.25">
      <c r="A292" t="str">
        <f t="shared" si="4"/>
        <v>S1002550012400</v>
      </c>
      <c r="B292">
        <v>25500</v>
      </c>
      <c r="C292" t="s">
        <v>15</v>
      </c>
      <c r="D292">
        <v>12400</v>
      </c>
      <c r="E292" s="1">
        <v>9430.9599999999991</v>
      </c>
    </row>
    <row r="293" spans="1:5" x14ac:dyDescent="0.25">
      <c r="A293" t="str">
        <f t="shared" si="4"/>
        <v>S1002550012500</v>
      </c>
      <c r="B293">
        <v>25500</v>
      </c>
      <c r="C293" t="s">
        <v>15</v>
      </c>
      <c r="D293">
        <v>12500</v>
      </c>
      <c r="E293" s="1">
        <v>3940525.4499999997</v>
      </c>
    </row>
    <row r="294" spans="1:5" x14ac:dyDescent="0.25">
      <c r="A294" t="str">
        <f t="shared" si="4"/>
        <v>S1002550012600</v>
      </c>
      <c r="B294">
        <v>25500</v>
      </c>
      <c r="C294" t="s">
        <v>15</v>
      </c>
      <c r="D294">
        <v>12600</v>
      </c>
      <c r="E294" s="1">
        <v>42504.41</v>
      </c>
    </row>
    <row r="295" spans="1:5" x14ac:dyDescent="0.25">
      <c r="A295" t="str">
        <f t="shared" si="4"/>
        <v>S1002550012700</v>
      </c>
      <c r="B295">
        <v>25500</v>
      </c>
      <c r="C295" t="s">
        <v>15</v>
      </c>
      <c r="D295">
        <v>12700</v>
      </c>
      <c r="E295" s="1">
        <v>767215.82</v>
      </c>
    </row>
    <row r="296" spans="1:5" x14ac:dyDescent="0.25">
      <c r="A296" t="str">
        <f t="shared" si="4"/>
        <v>S1002550012800</v>
      </c>
      <c r="B296">
        <v>25500</v>
      </c>
      <c r="C296" t="s">
        <v>15</v>
      </c>
      <c r="D296">
        <v>12800</v>
      </c>
      <c r="E296" s="1">
        <v>696785.31</v>
      </c>
    </row>
    <row r="297" spans="1:5" x14ac:dyDescent="0.25">
      <c r="A297" t="str">
        <f t="shared" si="4"/>
        <v>S1002550012900</v>
      </c>
      <c r="B297">
        <v>25500</v>
      </c>
      <c r="C297" t="s">
        <v>15</v>
      </c>
      <c r="D297">
        <v>12900</v>
      </c>
      <c r="E297" s="1">
        <v>1656</v>
      </c>
    </row>
    <row r="298" spans="1:5" x14ac:dyDescent="0.25">
      <c r="A298" t="str">
        <f t="shared" si="4"/>
        <v>S1002550013000</v>
      </c>
      <c r="B298">
        <v>25500</v>
      </c>
      <c r="C298" t="s">
        <v>15</v>
      </c>
      <c r="D298">
        <v>13000</v>
      </c>
      <c r="E298" s="1">
        <v>-8508.890000000014</v>
      </c>
    </row>
    <row r="299" spans="1:5" x14ac:dyDescent="0.25">
      <c r="A299" t="str">
        <f t="shared" si="4"/>
        <v>S1002550013100</v>
      </c>
      <c r="B299">
        <v>25500</v>
      </c>
      <c r="C299" t="s">
        <v>15</v>
      </c>
      <c r="D299">
        <v>13100</v>
      </c>
      <c r="E299" s="1">
        <v>-2928.2600000016391</v>
      </c>
    </row>
    <row r="300" spans="1:5" x14ac:dyDescent="0.25">
      <c r="A300" t="str">
        <f t="shared" si="4"/>
        <v>S1002550013200</v>
      </c>
      <c r="B300">
        <v>25500</v>
      </c>
      <c r="C300" t="s">
        <v>15</v>
      </c>
      <c r="D300">
        <v>13200</v>
      </c>
      <c r="E300" s="1">
        <v>-1345971.0999999996</v>
      </c>
    </row>
    <row r="301" spans="1:5" x14ac:dyDescent="0.25">
      <c r="A301" t="str">
        <f t="shared" si="4"/>
        <v>S1002550013300</v>
      </c>
      <c r="B301">
        <v>25500</v>
      </c>
      <c r="C301" t="s">
        <v>15</v>
      </c>
      <c r="D301">
        <v>13300</v>
      </c>
      <c r="E301" s="1">
        <v>94769.760000000009</v>
      </c>
    </row>
    <row r="302" spans="1:5" x14ac:dyDescent="0.25">
      <c r="A302" t="str">
        <f t="shared" si="4"/>
        <v>S1002550013400</v>
      </c>
      <c r="B302">
        <v>25500</v>
      </c>
      <c r="C302" t="s">
        <v>15</v>
      </c>
      <c r="D302">
        <v>13400</v>
      </c>
      <c r="E302" s="1">
        <v>1219.6900000000023</v>
      </c>
    </row>
    <row r="303" spans="1:5" x14ac:dyDescent="0.25">
      <c r="A303" t="str">
        <f t="shared" si="4"/>
        <v>S1002550013500</v>
      </c>
      <c r="B303">
        <v>25500</v>
      </c>
      <c r="C303" t="s">
        <v>15</v>
      </c>
      <c r="D303">
        <v>13500</v>
      </c>
      <c r="E303" s="1">
        <v>3664738.1100000003</v>
      </c>
    </row>
    <row r="304" spans="1:5" x14ac:dyDescent="0.25">
      <c r="A304" t="str">
        <f t="shared" si="4"/>
        <v>S1002550013600</v>
      </c>
      <c r="B304">
        <v>25500</v>
      </c>
      <c r="C304" t="s">
        <v>15</v>
      </c>
      <c r="D304">
        <v>13600</v>
      </c>
      <c r="E304" s="1">
        <v>-21598.5</v>
      </c>
    </row>
    <row r="305" spans="1:5" x14ac:dyDescent="0.25">
      <c r="A305" t="str">
        <f t="shared" si="4"/>
        <v>S1002550013800</v>
      </c>
      <c r="B305">
        <v>25500</v>
      </c>
      <c r="C305" t="s">
        <v>15</v>
      </c>
      <c r="D305">
        <v>13800</v>
      </c>
      <c r="E305" s="1">
        <v>4</v>
      </c>
    </row>
    <row r="306" spans="1:5" x14ac:dyDescent="0.25">
      <c r="A306" t="str">
        <f t="shared" si="4"/>
        <v>S1002550014100</v>
      </c>
      <c r="B306">
        <v>25500</v>
      </c>
      <c r="C306" t="s">
        <v>15</v>
      </c>
      <c r="D306">
        <v>14100</v>
      </c>
      <c r="E306" s="1">
        <v>-7325693.7300000051</v>
      </c>
    </row>
    <row r="307" spans="1:5" x14ac:dyDescent="0.25">
      <c r="A307" t="str">
        <f t="shared" si="4"/>
        <v>S1002550014200</v>
      </c>
      <c r="B307">
        <v>25500</v>
      </c>
      <c r="C307" t="s">
        <v>15</v>
      </c>
      <c r="D307">
        <v>14200</v>
      </c>
      <c r="E307" s="1">
        <v>-1</v>
      </c>
    </row>
    <row r="308" spans="1:5" x14ac:dyDescent="0.25">
      <c r="A308" t="str">
        <f t="shared" si="4"/>
        <v>S1002550014500</v>
      </c>
      <c r="B308">
        <v>25500</v>
      </c>
      <c r="C308" t="s">
        <v>15</v>
      </c>
      <c r="D308">
        <v>14500</v>
      </c>
      <c r="E308" s="1">
        <v>0</v>
      </c>
    </row>
    <row r="309" spans="1:5" x14ac:dyDescent="0.25">
      <c r="A309" t="str">
        <f t="shared" si="4"/>
        <v>S1002550014600</v>
      </c>
      <c r="B309">
        <v>25500</v>
      </c>
      <c r="C309" t="s">
        <v>15</v>
      </c>
      <c r="D309">
        <v>14600</v>
      </c>
      <c r="E309" s="1">
        <v>-4416701.8000000007</v>
      </c>
    </row>
    <row r="310" spans="1:5" x14ac:dyDescent="0.25">
      <c r="A310" t="str">
        <f t="shared" si="4"/>
        <v>S1002550017200</v>
      </c>
      <c r="B310">
        <v>25500</v>
      </c>
      <c r="C310" t="s">
        <v>15</v>
      </c>
      <c r="D310">
        <v>17200</v>
      </c>
      <c r="E310" s="1">
        <v>1715</v>
      </c>
    </row>
    <row r="311" spans="1:5" x14ac:dyDescent="0.25">
      <c r="A311" t="str">
        <f t="shared" si="4"/>
        <v>S1002550017400</v>
      </c>
      <c r="B311">
        <v>25500</v>
      </c>
      <c r="C311" t="s">
        <v>15</v>
      </c>
      <c r="D311">
        <v>17400</v>
      </c>
      <c r="E311" s="1">
        <v>825</v>
      </c>
    </row>
    <row r="312" spans="1:5" x14ac:dyDescent="0.25">
      <c r="A312" t="str">
        <f t="shared" si="4"/>
        <v>S1002550022200</v>
      </c>
      <c r="B312">
        <v>25500</v>
      </c>
      <c r="C312" t="s">
        <v>15</v>
      </c>
      <c r="D312">
        <v>22200</v>
      </c>
      <c r="E312" s="1">
        <v>63618.229999999981</v>
      </c>
    </row>
    <row r="313" spans="1:5" x14ac:dyDescent="0.25">
      <c r="A313" t="str">
        <f t="shared" si="4"/>
        <v>S1002550022800</v>
      </c>
      <c r="B313">
        <v>25500</v>
      </c>
      <c r="C313" t="s">
        <v>15</v>
      </c>
      <c r="D313">
        <v>22800</v>
      </c>
      <c r="E313" s="1">
        <v>919384.55</v>
      </c>
    </row>
    <row r="314" spans="1:5" x14ac:dyDescent="0.25">
      <c r="A314" t="str">
        <f t="shared" si="4"/>
        <v>S1002550023200</v>
      </c>
      <c r="B314">
        <v>25500</v>
      </c>
      <c r="C314" t="s">
        <v>15</v>
      </c>
      <c r="D314">
        <v>23200</v>
      </c>
      <c r="E314" s="1">
        <v>-829088.72000000102</v>
      </c>
    </row>
    <row r="315" spans="1:5" x14ac:dyDescent="0.25">
      <c r="A315" t="str">
        <f t="shared" si="4"/>
        <v>S1002550024100</v>
      </c>
      <c r="B315">
        <v>25500</v>
      </c>
      <c r="C315" t="s">
        <v>15</v>
      </c>
      <c r="D315">
        <v>24100</v>
      </c>
      <c r="E315" s="1">
        <v>-5642559.4900000188</v>
      </c>
    </row>
    <row r="316" spans="1:5" x14ac:dyDescent="0.25">
      <c r="A316" t="str">
        <f t="shared" si="4"/>
        <v>S1002550034300</v>
      </c>
      <c r="B316">
        <v>25500</v>
      </c>
      <c r="C316" t="s">
        <v>15</v>
      </c>
      <c r="D316">
        <v>34300</v>
      </c>
      <c r="E316" s="1">
        <v>-20883</v>
      </c>
    </row>
    <row r="317" spans="1:5" x14ac:dyDescent="0.25">
      <c r="A317" t="str">
        <f t="shared" si="4"/>
        <v>S1002550034400</v>
      </c>
      <c r="B317">
        <v>25500</v>
      </c>
      <c r="C317" t="s">
        <v>15</v>
      </c>
      <c r="D317">
        <v>34400</v>
      </c>
      <c r="E317" s="1">
        <v>-983828.78000000119</v>
      </c>
    </row>
    <row r="318" spans="1:5" x14ac:dyDescent="0.25">
      <c r="A318" t="str">
        <f t="shared" si="4"/>
        <v>S1002550090800</v>
      </c>
      <c r="B318">
        <v>25500</v>
      </c>
      <c r="C318" t="s">
        <v>15</v>
      </c>
      <c r="D318">
        <v>90800</v>
      </c>
      <c r="E318" s="1">
        <v>0</v>
      </c>
    </row>
    <row r="319" spans="1:5" x14ac:dyDescent="0.25">
      <c r="A319" t="str">
        <f t="shared" si="4"/>
        <v>S1002550097100</v>
      </c>
      <c r="B319">
        <v>25500</v>
      </c>
      <c r="C319" t="s">
        <v>15</v>
      </c>
      <c r="D319">
        <v>97100</v>
      </c>
      <c r="E319" s="1">
        <v>0</v>
      </c>
    </row>
    <row r="320" spans="1:5" x14ac:dyDescent="0.25">
      <c r="A320" t="str">
        <f t="shared" si="4"/>
        <v>S1002550099800</v>
      </c>
      <c r="B320">
        <v>25500</v>
      </c>
      <c r="C320" t="s">
        <v>15</v>
      </c>
      <c r="D320">
        <v>99800</v>
      </c>
      <c r="E320" s="1">
        <v>405.95</v>
      </c>
    </row>
    <row r="321" spans="1:5" x14ac:dyDescent="0.25">
      <c r="A321" t="str">
        <f t="shared" si="4"/>
        <v>S1002550099900</v>
      </c>
      <c r="B321">
        <v>25500</v>
      </c>
      <c r="C321" t="s">
        <v>15</v>
      </c>
      <c r="D321">
        <v>99900</v>
      </c>
      <c r="E321" s="1">
        <v>598</v>
      </c>
    </row>
    <row r="322" spans="1:5" x14ac:dyDescent="0.25">
      <c r="A322" t="str">
        <f t="shared" si="4"/>
        <v>S49025500AGF00</v>
      </c>
      <c r="B322">
        <v>25500</v>
      </c>
      <c r="C322" t="s">
        <v>875</v>
      </c>
      <c r="D322" t="s">
        <v>876</v>
      </c>
      <c r="E322" s="1">
        <v>11012.199999999997</v>
      </c>
    </row>
    <row r="323" spans="1:5" x14ac:dyDescent="0.25">
      <c r="A323" t="str">
        <f t="shared" ref="A323:A386" si="5">C323&amp;B323&amp;D323</f>
        <v>S49025500AGFP0</v>
      </c>
      <c r="B323">
        <v>25500</v>
      </c>
      <c r="C323" t="s">
        <v>875</v>
      </c>
      <c r="D323" t="s">
        <v>877</v>
      </c>
      <c r="E323" s="1">
        <v>0</v>
      </c>
    </row>
    <row r="324" spans="1:5" x14ac:dyDescent="0.25">
      <c r="A324" t="str">
        <f t="shared" si="5"/>
        <v>S49025500BT100</v>
      </c>
      <c r="B324">
        <v>25500</v>
      </c>
      <c r="C324" t="s">
        <v>875</v>
      </c>
      <c r="D324" t="s">
        <v>918</v>
      </c>
      <c r="E324" s="1">
        <v>0</v>
      </c>
    </row>
    <row r="325" spans="1:5" x14ac:dyDescent="0.25">
      <c r="A325" t="str">
        <f t="shared" si="5"/>
        <v>S49025500BT200</v>
      </c>
      <c r="B325">
        <v>25500</v>
      </c>
      <c r="C325" t="s">
        <v>875</v>
      </c>
      <c r="D325" t="s">
        <v>886</v>
      </c>
      <c r="E325" s="1">
        <v>0</v>
      </c>
    </row>
    <row r="326" spans="1:5" x14ac:dyDescent="0.25">
      <c r="A326" t="str">
        <f t="shared" si="5"/>
        <v>S49025500BT300</v>
      </c>
      <c r="B326">
        <v>25500</v>
      </c>
      <c r="C326" t="s">
        <v>875</v>
      </c>
      <c r="D326" t="s">
        <v>887</v>
      </c>
      <c r="E326" s="1">
        <v>0</v>
      </c>
    </row>
    <row r="327" spans="1:5" x14ac:dyDescent="0.25">
      <c r="A327" t="str">
        <f t="shared" si="5"/>
        <v>S49025500BT500</v>
      </c>
      <c r="B327">
        <v>25500</v>
      </c>
      <c r="C327" t="s">
        <v>875</v>
      </c>
      <c r="D327" t="s">
        <v>919</v>
      </c>
      <c r="E327" s="1">
        <v>0</v>
      </c>
    </row>
    <row r="328" spans="1:5" x14ac:dyDescent="0.25">
      <c r="A328" t="str">
        <f t="shared" si="5"/>
        <v>S49025500BT600</v>
      </c>
      <c r="B328">
        <v>25500</v>
      </c>
      <c r="C328" t="s">
        <v>875</v>
      </c>
      <c r="D328" t="s">
        <v>878</v>
      </c>
      <c r="E328" s="1">
        <v>0</v>
      </c>
    </row>
    <row r="329" spans="1:5" x14ac:dyDescent="0.25">
      <c r="A329" t="str">
        <f t="shared" si="5"/>
        <v>S49025500BT700</v>
      </c>
      <c r="B329">
        <v>25500</v>
      </c>
      <c r="C329" t="s">
        <v>875</v>
      </c>
      <c r="D329" t="s">
        <v>940</v>
      </c>
      <c r="E329" s="1">
        <v>0</v>
      </c>
    </row>
    <row r="330" spans="1:5" x14ac:dyDescent="0.25">
      <c r="A330" t="str">
        <f t="shared" si="5"/>
        <v>S49025500BT800</v>
      </c>
      <c r="B330">
        <v>25500</v>
      </c>
      <c r="C330" t="s">
        <v>875</v>
      </c>
      <c r="D330" t="s">
        <v>879</v>
      </c>
      <c r="E330" s="1">
        <v>0</v>
      </c>
    </row>
    <row r="331" spans="1:5" x14ac:dyDescent="0.25">
      <c r="A331" t="str">
        <f t="shared" si="5"/>
        <v>S49025500BT900</v>
      </c>
      <c r="B331">
        <v>25500</v>
      </c>
      <c r="C331" t="s">
        <v>875</v>
      </c>
      <c r="D331" t="s">
        <v>889</v>
      </c>
      <c r="E331" s="1">
        <v>0</v>
      </c>
    </row>
    <row r="332" spans="1:5" x14ac:dyDescent="0.25">
      <c r="A332" t="str">
        <f t="shared" si="5"/>
        <v>S49025500BTE00</v>
      </c>
      <c r="B332">
        <v>25500</v>
      </c>
      <c r="C332" t="s">
        <v>875</v>
      </c>
      <c r="D332" t="s">
        <v>941</v>
      </c>
      <c r="E332" s="1">
        <v>0</v>
      </c>
    </row>
    <row r="333" spans="1:5" x14ac:dyDescent="0.25">
      <c r="A333" t="str">
        <f t="shared" si="5"/>
        <v>S49025500BTH00</v>
      </c>
      <c r="B333">
        <v>25500</v>
      </c>
      <c r="C333" t="s">
        <v>875</v>
      </c>
      <c r="D333" t="s">
        <v>942</v>
      </c>
      <c r="E333" s="1">
        <v>0</v>
      </c>
    </row>
    <row r="334" spans="1:5" x14ac:dyDescent="0.25">
      <c r="A334" t="str">
        <f t="shared" si="5"/>
        <v>S49525500YM100</v>
      </c>
      <c r="B334">
        <v>25500</v>
      </c>
      <c r="C334" t="s">
        <v>880</v>
      </c>
      <c r="D334" t="s">
        <v>924</v>
      </c>
      <c r="E334" s="1">
        <v>0</v>
      </c>
    </row>
    <row r="335" spans="1:5" x14ac:dyDescent="0.25">
      <c r="A335" t="str">
        <f t="shared" si="5"/>
        <v>S49525500Z0100</v>
      </c>
      <c r="B335">
        <v>25500</v>
      </c>
      <c r="C335" t="s">
        <v>880</v>
      </c>
      <c r="D335" t="s">
        <v>892</v>
      </c>
      <c r="E335" s="1">
        <v>0</v>
      </c>
    </row>
    <row r="336" spans="1:5" x14ac:dyDescent="0.25">
      <c r="A336" t="str">
        <f t="shared" si="5"/>
        <v>S49525500Z0300</v>
      </c>
      <c r="B336">
        <v>25500</v>
      </c>
      <c r="C336" t="s">
        <v>880</v>
      </c>
      <c r="D336" t="s">
        <v>893</v>
      </c>
      <c r="E336" s="1">
        <v>0</v>
      </c>
    </row>
    <row r="337" spans="1:5" x14ac:dyDescent="0.25">
      <c r="A337" t="str">
        <f t="shared" si="5"/>
        <v>S49525500Z0400</v>
      </c>
      <c r="B337">
        <v>25500</v>
      </c>
      <c r="C337" t="s">
        <v>880</v>
      </c>
      <c r="D337" t="s">
        <v>949</v>
      </c>
      <c r="E337" s="1">
        <v>0</v>
      </c>
    </row>
    <row r="338" spans="1:5" x14ac:dyDescent="0.25">
      <c r="A338" t="str">
        <f t="shared" si="5"/>
        <v>S49525500Z0600</v>
      </c>
      <c r="B338">
        <v>25500</v>
      </c>
      <c r="C338" t="s">
        <v>880</v>
      </c>
      <c r="D338" t="s">
        <v>894</v>
      </c>
      <c r="E338" s="1">
        <v>-2091.9499999999998</v>
      </c>
    </row>
    <row r="339" spans="1:5" x14ac:dyDescent="0.25">
      <c r="A339" t="str">
        <f t="shared" si="5"/>
        <v>S49525500Z0700</v>
      </c>
      <c r="B339">
        <v>25500</v>
      </c>
      <c r="C339" t="s">
        <v>880</v>
      </c>
      <c r="D339" t="s">
        <v>884</v>
      </c>
      <c r="E339" s="1">
        <v>3850.3999999999942</v>
      </c>
    </row>
    <row r="340" spans="1:5" x14ac:dyDescent="0.25">
      <c r="A340" t="str">
        <f t="shared" si="5"/>
        <v>S49525500Z0800</v>
      </c>
      <c r="B340">
        <v>25500</v>
      </c>
      <c r="C340" t="s">
        <v>880</v>
      </c>
      <c r="D340" t="s">
        <v>895</v>
      </c>
      <c r="E340" s="1">
        <v>0</v>
      </c>
    </row>
    <row r="341" spans="1:5" x14ac:dyDescent="0.25">
      <c r="A341" t="str">
        <f t="shared" si="5"/>
        <v>S49525500Z0900</v>
      </c>
      <c r="B341">
        <v>25500</v>
      </c>
      <c r="C341" t="s">
        <v>880</v>
      </c>
      <c r="D341" t="s">
        <v>896</v>
      </c>
      <c r="E341" s="1">
        <v>0</v>
      </c>
    </row>
    <row r="342" spans="1:5" x14ac:dyDescent="0.25">
      <c r="A342" t="str">
        <f t="shared" si="5"/>
        <v>S49525500Z1000</v>
      </c>
      <c r="B342">
        <v>25500</v>
      </c>
      <c r="C342" t="s">
        <v>880</v>
      </c>
      <c r="D342" t="s">
        <v>926</v>
      </c>
      <c r="E342" s="1">
        <v>0</v>
      </c>
    </row>
    <row r="343" spans="1:5" x14ac:dyDescent="0.25">
      <c r="A343" t="str">
        <f t="shared" si="5"/>
        <v>S49525500Z1100</v>
      </c>
      <c r="B343">
        <v>25500</v>
      </c>
      <c r="C343" t="s">
        <v>880</v>
      </c>
      <c r="D343" t="s">
        <v>885</v>
      </c>
      <c r="E343" s="1">
        <v>-58024.66</v>
      </c>
    </row>
    <row r="344" spans="1:5" x14ac:dyDescent="0.25">
      <c r="A344" t="str">
        <f t="shared" si="5"/>
        <v>S49525500Z1900</v>
      </c>
      <c r="B344">
        <v>25500</v>
      </c>
      <c r="C344" t="s">
        <v>880</v>
      </c>
      <c r="D344" t="s">
        <v>927</v>
      </c>
      <c r="E344" s="1">
        <v>0</v>
      </c>
    </row>
    <row r="345" spans="1:5" x14ac:dyDescent="0.25">
      <c r="A345" t="str">
        <f t="shared" si="5"/>
        <v>S49525500Z2400</v>
      </c>
      <c r="B345">
        <v>25500</v>
      </c>
      <c r="C345" t="s">
        <v>880</v>
      </c>
      <c r="D345" t="s">
        <v>897</v>
      </c>
      <c r="E345" s="1">
        <v>0</v>
      </c>
    </row>
    <row r="346" spans="1:5" x14ac:dyDescent="0.25">
      <c r="A346" t="str">
        <f t="shared" si="5"/>
        <v>S49525500Z2600</v>
      </c>
      <c r="B346">
        <v>25500</v>
      </c>
      <c r="C346" t="s">
        <v>880</v>
      </c>
      <c r="D346" t="s">
        <v>898</v>
      </c>
      <c r="E346" s="1">
        <v>0</v>
      </c>
    </row>
    <row r="347" spans="1:5" x14ac:dyDescent="0.25">
      <c r="A347" t="str">
        <f t="shared" si="5"/>
        <v>S49525500Z3000</v>
      </c>
      <c r="B347">
        <v>25500</v>
      </c>
      <c r="C347" t="s">
        <v>880</v>
      </c>
      <c r="D347" t="s">
        <v>899</v>
      </c>
      <c r="E347" s="1">
        <v>0</v>
      </c>
    </row>
    <row r="348" spans="1:5" x14ac:dyDescent="0.25">
      <c r="A348" t="str">
        <f t="shared" si="5"/>
        <v>S49525500Z3500</v>
      </c>
      <c r="B348">
        <v>25500</v>
      </c>
      <c r="C348" t="s">
        <v>880</v>
      </c>
      <c r="D348" t="s">
        <v>950</v>
      </c>
      <c r="E348" s="1">
        <v>0</v>
      </c>
    </row>
    <row r="349" spans="1:5" x14ac:dyDescent="0.25">
      <c r="A349" t="str">
        <f t="shared" si="5"/>
        <v>S49525500Z4700</v>
      </c>
      <c r="B349">
        <v>25500</v>
      </c>
      <c r="C349" t="s">
        <v>880</v>
      </c>
      <c r="D349" t="s">
        <v>965</v>
      </c>
      <c r="E349" s="1">
        <v>0</v>
      </c>
    </row>
    <row r="350" spans="1:5" x14ac:dyDescent="0.25">
      <c r="A350" t="str">
        <f t="shared" si="5"/>
        <v>S49525500ZH100</v>
      </c>
      <c r="B350">
        <v>25500</v>
      </c>
      <c r="C350" t="s">
        <v>880</v>
      </c>
      <c r="D350" t="s">
        <v>966</v>
      </c>
      <c r="E350" s="1">
        <v>0</v>
      </c>
    </row>
    <row r="351" spans="1:5" x14ac:dyDescent="0.25">
      <c r="A351" t="str">
        <f t="shared" si="5"/>
        <v>S49525500ZH200</v>
      </c>
      <c r="B351">
        <v>25500</v>
      </c>
      <c r="C351" t="s">
        <v>880</v>
      </c>
      <c r="D351" t="s">
        <v>967</v>
      </c>
      <c r="E351" s="1">
        <v>0</v>
      </c>
    </row>
    <row r="352" spans="1:5" x14ac:dyDescent="0.25">
      <c r="A352" t="str">
        <f t="shared" si="5"/>
        <v>S49525500ZH300</v>
      </c>
      <c r="B352">
        <v>25500</v>
      </c>
      <c r="C352" t="s">
        <v>880</v>
      </c>
      <c r="D352" t="s">
        <v>968</v>
      </c>
      <c r="E352" s="1">
        <v>-7055.34</v>
      </c>
    </row>
    <row r="353" spans="1:5" x14ac:dyDescent="0.25">
      <c r="A353" t="str">
        <f t="shared" si="5"/>
        <v>S49525500ZH500</v>
      </c>
      <c r="B353">
        <v>25500</v>
      </c>
      <c r="C353" t="s">
        <v>880</v>
      </c>
      <c r="D353" t="s">
        <v>969</v>
      </c>
      <c r="E353" s="1">
        <v>0</v>
      </c>
    </row>
    <row r="354" spans="1:5" x14ac:dyDescent="0.25">
      <c r="A354" t="str">
        <f t="shared" si="5"/>
        <v>S7632550026200</v>
      </c>
      <c r="B354">
        <v>25500</v>
      </c>
      <c r="C354" t="s">
        <v>206</v>
      </c>
      <c r="D354">
        <v>26200</v>
      </c>
      <c r="E354" s="1">
        <v>162902.92000000179</v>
      </c>
    </row>
    <row r="355" spans="1:5" x14ac:dyDescent="0.25">
      <c r="A355" t="str">
        <f t="shared" si="5"/>
        <v>S1002850012100</v>
      </c>
      <c r="B355">
        <v>28500</v>
      </c>
      <c r="C355" t="s">
        <v>15</v>
      </c>
      <c r="D355">
        <v>12100</v>
      </c>
      <c r="E355" s="1">
        <v>673475490.67000008</v>
      </c>
    </row>
    <row r="356" spans="1:5" x14ac:dyDescent="0.25">
      <c r="A356" t="str">
        <f t="shared" si="5"/>
        <v>S1002850012400</v>
      </c>
      <c r="B356">
        <v>28500</v>
      </c>
      <c r="C356" t="s">
        <v>15</v>
      </c>
      <c r="D356">
        <v>12400</v>
      </c>
      <c r="E356" s="1">
        <v>47131389.950000003</v>
      </c>
    </row>
    <row r="357" spans="1:5" x14ac:dyDescent="0.25">
      <c r="A357" t="str">
        <f t="shared" si="5"/>
        <v>S1002850012700</v>
      </c>
      <c r="B357">
        <v>28500</v>
      </c>
      <c r="C357" t="s">
        <v>15</v>
      </c>
      <c r="D357">
        <v>12700</v>
      </c>
      <c r="E357" s="1">
        <v>-1</v>
      </c>
    </row>
    <row r="358" spans="1:5" x14ac:dyDescent="0.25">
      <c r="A358" t="str">
        <f t="shared" si="5"/>
        <v>S1002850013000</v>
      </c>
      <c r="B358">
        <v>28500</v>
      </c>
      <c r="C358" t="s">
        <v>15</v>
      </c>
      <c r="D358">
        <v>13000</v>
      </c>
      <c r="E358" s="1">
        <v>10372671.080000002</v>
      </c>
    </row>
    <row r="359" spans="1:5" x14ac:dyDescent="0.25">
      <c r="A359" t="str">
        <f t="shared" si="5"/>
        <v>S1002850015300</v>
      </c>
      <c r="B359">
        <v>28500</v>
      </c>
      <c r="C359" t="s">
        <v>15</v>
      </c>
      <c r="D359">
        <v>15300</v>
      </c>
      <c r="E359" s="1">
        <v>253271481.86999989</v>
      </c>
    </row>
    <row r="360" spans="1:5" x14ac:dyDescent="0.25">
      <c r="A360" t="str">
        <f t="shared" si="5"/>
        <v>S1002850015400</v>
      </c>
      <c r="B360">
        <v>28500</v>
      </c>
      <c r="C360" t="s">
        <v>15</v>
      </c>
      <c r="D360">
        <v>15400</v>
      </c>
      <c r="E360" s="1">
        <v>204904949.25999999</v>
      </c>
    </row>
    <row r="361" spans="1:5" x14ac:dyDescent="0.25">
      <c r="A361" t="str">
        <f t="shared" si="5"/>
        <v>S1002850016500</v>
      </c>
      <c r="B361">
        <v>28500</v>
      </c>
      <c r="C361" t="s">
        <v>15</v>
      </c>
      <c r="D361">
        <v>16500</v>
      </c>
      <c r="E361" s="1">
        <v>763074.92000000086</v>
      </c>
    </row>
    <row r="362" spans="1:5" x14ac:dyDescent="0.25">
      <c r="A362" t="str">
        <f t="shared" si="5"/>
        <v>S1002850016600</v>
      </c>
      <c r="B362">
        <v>28500</v>
      </c>
      <c r="C362" t="s">
        <v>15</v>
      </c>
      <c r="D362">
        <v>16600</v>
      </c>
      <c r="E362" s="1">
        <v>507582.98000000004</v>
      </c>
    </row>
    <row r="363" spans="1:5" x14ac:dyDescent="0.25">
      <c r="A363" t="str">
        <f t="shared" si="5"/>
        <v>S1002850019600</v>
      </c>
      <c r="B363">
        <v>28500</v>
      </c>
      <c r="C363" t="s">
        <v>15</v>
      </c>
      <c r="D363">
        <v>19600</v>
      </c>
      <c r="E363" s="1">
        <v>-3392280.4499999955</v>
      </c>
    </row>
    <row r="364" spans="1:5" x14ac:dyDescent="0.25">
      <c r="A364" t="str">
        <f t="shared" si="5"/>
        <v>S1002850019800</v>
      </c>
      <c r="B364">
        <v>28500</v>
      </c>
      <c r="C364" t="s">
        <v>15</v>
      </c>
      <c r="D364">
        <v>19800</v>
      </c>
      <c r="E364" s="1">
        <v>0</v>
      </c>
    </row>
    <row r="365" spans="1:5" x14ac:dyDescent="0.25">
      <c r="A365" t="str">
        <f t="shared" si="5"/>
        <v>S1002850019900</v>
      </c>
      <c r="B365">
        <v>28500</v>
      </c>
      <c r="C365" t="s">
        <v>15</v>
      </c>
      <c r="D365">
        <v>19900</v>
      </c>
      <c r="E365" s="1">
        <v>1274766.6599999999</v>
      </c>
    </row>
    <row r="366" spans="1:5" x14ac:dyDescent="0.25">
      <c r="A366" t="str">
        <f t="shared" si="5"/>
        <v>S1002850090400</v>
      </c>
      <c r="B366">
        <v>28500</v>
      </c>
      <c r="C366" t="s">
        <v>15</v>
      </c>
      <c r="D366">
        <v>90400</v>
      </c>
      <c r="E366" s="1">
        <v>0</v>
      </c>
    </row>
    <row r="367" spans="1:5" x14ac:dyDescent="0.25">
      <c r="A367" t="str">
        <f t="shared" si="5"/>
        <v>S1002850093400</v>
      </c>
      <c r="B367">
        <v>28500</v>
      </c>
      <c r="C367" t="s">
        <v>15</v>
      </c>
      <c r="D367">
        <v>93400</v>
      </c>
      <c r="E367" s="1">
        <v>0</v>
      </c>
    </row>
    <row r="368" spans="1:5" x14ac:dyDescent="0.25">
      <c r="A368" t="str">
        <f t="shared" si="5"/>
        <v>S1002850097000</v>
      </c>
      <c r="B368">
        <v>28500</v>
      </c>
      <c r="C368" t="s">
        <v>15</v>
      </c>
      <c r="D368">
        <v>97000</v>
      </c>
      <c r="E368" s="1">
        <v>0</v>
      </c>
    </row>
    <row r="369" spans="1:5" x14ac:dyDescent="0.25">
      <c r="A369" t="str">
        <f t="shared" si="5"/>
        <v>S1002850098000</v>
      </c>
      <c r="B369">
        <v>28500</v>
      </c>
      <c r="C369" t="s">
        <v>15</v>
      </c>
      <c r="D369">
        <v>98000</v>
      </c>
      <c r="E369" s="1">
        <v>0</v>
      </c>
    </row>
    <row r="370" spans="1:5" x14ac:dyDescent="0.25">
      <c r="A370" t="str">
        <f t="shared" si="5"/>
        <v>S1002850099000</v>
      </c>
      <c r="B370">
        <v>28500</v>
      </c>
      <c r="C370" t="s">
        <v>15</v>
      </c>
      <c r="D370">
        <v>99000</v>
      </c>
      <c r="E370" s="1">
        <v>0</v>
      </c>
    </row>
    <row r="371" spans="1:5" x14ac:dyDescent="0.25">
      <c r="A371" t="str">
        <f t="shared" si="5"/>
        <v>S1002850099100</v>
      </c>
      <c r="B371">
        <v>28500</v>
      </c>
      <c r="C371" t="s">
        <v>15</v>
      </c>
      <c r="D371">
        <v>99100</v>
      </c>
      <c r="E371" s="1">
        <v>206002.82</v>
      </c>
    </row>
    <row r="372" spans="1:5" x14ac:dyDescent="0.25">
      <c r="A372" t="str">
        <f t="shared" si="5"/>
        <v>S1002850099800</v>
      </c>
      <c r="B372">
        <v>28500</v>
      </c>
      <c r="C372" t="s">
        <v>15</v>
      </c>
      <c r="D372">
        <v>99800</v>
      </c>
      <c r="E372" s="1">
        <v>0</v>
      </c>
    </row>
    <row r="373" spans="1:5" x14ac:dyDescent="0.25">
      <c r="A373" t="str">
        <f t="shared" si="5"/>
        <v>S1002850099900</v>
      </c>
      <c r="B373">
        <v>28500</v>
      </c>
      <c r="C373" t="s">
        <v>15</v>
      </c>
      <c r="D373">
        <v>99900</v>
      </c>
      <c r="E373" s="1">
        <v>8339305.9199999999</v>
      </c>
    </row>
    <row r="374" spans="1:5" x14ac:dyDescent="0.25">
      <c r="A374" t="str">
        <f t="shared" si="5"/>
        <v>S2742850016000</v>
      </c>
      <c r="B374">
        <v>28500</v>
      </c>
      <c r="C374" t="s">
        <v>119</v>
      </c>
      <c r="D374">
        <v>16000</v>
      </c>
      <c r="E374" s="1">
        <v>219640.88999999998</v>
      </c>
    </row>
    <row r="375" spans="1:5" x14ac:dyDescent="0.25">
      <c r="A375" t="str">
        <f t="shared" si="5"/>
        <v>S49028500AGDFD</v>
      </c>
      <c r="B375">
        <v>28500</v>
      </c>
      <c r="C375" t="s">
        <v>875</v>
      </c>
      <c r="D375" t="s">
        <v>970</v>
      </c>
      <c r="E375" s="1">
        <v>0</v>
      </c>
    </row>
    <row r="376" spans="1:5" x14ac:dyDescent="0.25">
      <c r="A376" t="str">
        <f t="shared" si="5"/>
        <v>S49028500AGF00</v>
      </c>
      <c r="B376">
        <v>28500</v>
      </c>
      <c r="C376" t="s">
        <v>875</v>
      </c>
      <c r="D376" t="s">
        <v>876</v>
      </c>
      <c r="E376" s="1">
        <v>33614318.370000005</v>
      </c>
    </row>
    <row r="377" spans="1:5" x14ac:dyDescent="0.25">
      <c r="A377" t="str">
        <f t="shared" si="5"/>
        <v>S49028500AGF90</v>
      </c>
      <c r="B377">
        <v>28500</v>
      </c>
      <c r="C377" t="s">
        <v>875</v>
      </c>
      <c r="D377" t="s">
        <v>971</v>
      </c>
      <c r="E377" s="1">
        <v>-32149.47</v>
      </c>
    </row>
    <row r="378" spans="1:5" x14ac:dyDescent="0.25">
      <c r="A378" t="str">
        <f t="shared" si="5"/>
        <v>S49028500AGFP0</v>
      </c>
      <c r="B378">
        <v>28500</v>
      </c>
      <c r="C378" t="s">
        <v>875</v>
      </c>
      <c r="D378" t="s">
        <v>877</v>
      </c>
      <c r="E378" s="1">
        <v>0</v>
      </c>
    </row>
    <row r="379" spans="1:5" x14ac:dyDescent="0.25">
      <c r="A379" t="str">
        <f t="shared" si="5"/>
        <v>S49028500AGFU0</v>
      </c>
      <c r="B379">
        <v>28500</v>
      </c>
      <c r="C379" t="s">
        <v>875</v>
      </c>
      <c r="D379" t="s">
        <v>972</v>
      </c>
      <c r="E379" s="1">
        <v>-7251.85</v>
      </c>
    </row>
    <row r="380" spans="1:5" x14ac:dyDescent="0.25">
      <c r="A380" t="str">
        <f t="shared" si="5"/>
        <v>S49028500BT100</v>
      </c>
      <c r="B380">
        <v>28500</v>
      </c>
      <c r="C380" t="s">
        <v>875</v>
      </c>
      <c r="D380" t="s">
        <v>918</v>
      </c>
      <c r="E380" s="1">
        <v>0</v>
      </c>
    </row>
    <row r="381" spans="1:5" x14ac:dyDescent="0.25">
      <c r="A381" t="str">
        <f t="shared" si="5"/>
        <v>S49028500BT200</v>
      </c>
      <c r="B381">
        <v>28500</v>
      </c>
      <c r="C381" t="s">
        <v>875</v>
      </c>
      <c r="D381" t="s">
        <v>886</v>
      </c>
      <c r="E381" s="1">
        <v>0</v>
      </c>
    </row>
    <row r="382" spans="1:5" x14ac:dyDescent="0.25">
      <c r="A382" t="str">
        <f t="shared" si="5"/>
        <v>S49028500BT300</v>
      </c>
      <c r="B382">
        <v>28500</v>
      </c>
      <c r="C382" t="s">
        <v>875</v>
      </c>
      <c r="D382" t="s">
        <v>887</v>
      </c>
      <c r="E382" s="1">
        <v>0</v>
      </c>
    </row>
    <row r="383" spans="1:5" x14ac:dyDescent="0.25">
      <c r="A383" t="str">
        <f t="shared" si="5"/>
        <v>S49028500BT400</v>
      </c>
      <c r="B383">
        <v>28500</v>
      </c>
      <c r="C383" t="s">
        <v>875</v>
      </c>
      <c r="D383" t="s">
        <v>973</v>
      </c>
      <c r="E383" s="1">
        <v>0</v>
      </c>
    </row>
    <row r="384" spans="1:5" x14ac:dyDescent="0.25">
      <c r="A384" t="str">
        <f t="shared" si="5"/>
        <v>S49028500BT500</v>
      </c>
      <c r="B384">
        <v>28500</v>
      </c>
      <c r="C384" t="s">
        <v>875</v>
      </c>
      <c r="D384" t="s">
        <v>919</v>
      </c>
      <c r="E384" s="1">
        <v>0</v>
      </c>
    </row>
    <row r="385" spans="1:5" x14ac:dyDescent="0.25">
      <c r="A385" t="str">
        <f t="shared" si="5"/>
        <v>S49028500BT600</v>
      </c>
      <c r="B385">
        <v>28500</v>
      </c>
      <c r="C385" t="s">
        <v>875</v>
      </c>
      <c r="D385" t="s">
        <v>878</v>
      </c>
      <c r="E385" s="1">
        <v>0</v>
      </c>
    </row>
    <row r="386" spans="1:5" x14ac:dyDescent="0.25">
      <c r="A386" t="str">
        <f t="shared" si="5"/>
        <v>S49028500BT700</v>
      </c>
      <c r="B386">
        <v>28500</v>
      </c>
      <c r="C386" t="s">
        <v>875</v>
      </c>
      <c r="D386" t="s">
        <v>940</v>
      </c>
      <c r="E386" s="1">
        <v>0</v>
      </c>
    </row>
    <row r="387" spans="1:5" x14ac:dyDescent="0.25">
      <c r="A387" t="str">
        <f t="shared" ref="A387:A450" si="6">C387&amp;B387&amp;D387</f>
        <v>S49028500BT800</v>
      </c>
      <c r="B387">
        <v>28500</v>
      </c>
      <c r="C387" t="s">
        <v>875</v>
      </c>
      <c r="D387" t="s">
        <v>879</v>
      </c>
      <c r="E387" s="1">
        <v>802814.92</v>
      </c>
    </row>
    <row r="388" spans="1:5" x14ac:dyDescent="0.25">
      <c r="A388" t="str">
        <f t="shared" si="6"/>
        <v>S49028500BT900</v>
      </c>
      <c r="B388">
        <v>28500</v>
      </c>
      <c r="C388" t="s">
        <v>875</v>
      </c>
      <c r="D388" t="s">
        <v>889</v>
      </c>
      <c r="E388" s="1">
        <v>-27780.49</v>
      </c>
    </row>
    <row r="389" spans="1:5" x14ac:dyDescent="0.25">
      <c r="A389" t="str">
        <f t="shared" si="6"/>
        <v>S49028500BTE00</v>
      </c>
      <c r="B389">
        <v>28500</v>
      </c>
      <c r="C389" t="s">
        <v>875</v>
      </c>
      <c r="D389" t="s">
        <v>941</v>
      </c>
      <c r="E389" s="1">
        <v>0</v>
      </c>
    </row>
    <row r="390" spans="1:5" x14ac:dyDescent="0.25">
      <c r="A390" t="str">
        <f t="shared" si="6"/>
        <v>S49028500BTH00</v>
      </c>
      <c r="B390">
        <v>28500</v>
      </c>
      <c r="C390" t="s">
        <v>875</v>
      </c>
      <c r="D390" t="s">
        <v>942</v>
      </c>
      <c r="E390" s="1">
        <v>-257.68</v>
      </c>
    </row>
    <row r="391" spans="1:5" x14ac:dyDescent="0.25">
      <c r="A391" t="str">
        <f t="shared" si="6"/>
        <v>S49028500INK00</v>
      </c>
      <c r="B391">
        <v>28500</v>
      </c>
      <c r="C391" t="s">
        <v>875</v>
      </c>
      <c r="D391" t="s">
        <v>943</v>
      </c>
      <c r="E391" s="1">
        <v>0</v>
      </c>
    </row>
    <row r="392" spans="1:5" x14ac:dyDescent="0.25">
      <c r="A392" t="str">
        <f t="shared" si="6"/>
        <v>S49528500S0050</v>
      </c>
      <c r="B392">
        <v>28500</v>
      </c>
      <c r="C392" t="s">
        <v>880</v>
      </c>
      <c r="D392" t="s">
        <v>974</v>
      </c>
      <c r="E392" s="1">
        <v>-1709.3500000000004</v>
      </c>
    </row>
    <row r="393" spans="1:5" x14ac:dyDescent="0.25">
      <c r="A393" t="str">
        <f t="shared" si="6"/>
        <v>S49528500S0100</v>
      </c>
      <c r="B393">
        <v>28500</v>
      </c>
      <c r="C393" t="s">
        <v>880</v>
      </c>
      <c r="D393" t="s">
        <v>975</v>
      </c>
      <c r="E393" s="1">
        <v>0</v>
      </c>
    </row>
    <row r="394" spans="1:5" x14ac:dyDescent="0.25">
      <c r="A394" t="str">
        <f t="shared" si="6"/>
        <v>S49528500S0300</v>
      </c>
      <c r="B394">
        <v>28500</v>
      </c>
      <c r="C394" t="s">
        <v>880</v>
      </c>
      <c r="D394" t="s">
        <v>976</v>
      </c>
      <c r="E394" s="1">
        <v>0</v>
      </c>
    </row>
    <row r="395" spans="1:5" x14ac:dyDescent="0.25">
      <c r="A395" t="str">
        <f t="shared" si="6"/>
        <v>S49528500S0350</v>
      </c>
      <c r="B395">
        <v>28500</v>
      </c>
      <c r="C395" t="s">
        <v>880</v>
      </c>
      <c r="D395" t="s">
        <v>977</v>
      </c>
      <c r="E395" s="1">
        <v>0</v>
      </c>
    </row>
    <row r="396" spans="1:5" x14ac:dyDescent="0.25">
      <c r="A396" t="str">
        <f t="shared" si="6"/>
        <v>S49528500S0390</v>
      </c>
      <c r="B396">
        <v>28500</v>
      </c>
      <c r="C396" t="s">
        <v>880</v>
      </c>
      <c r="D396" t="s">
        <v>978</v>
      </c>
      <c r="E396" s="1">
        <v>0</v>
      </c>
    </row>
    <row r="397" spans="1:5" x14ac:dyDescent="0.25">
      <c r="A397" t="str">
        <f t="shared" si="6"/>
        <v>S49528500S0400</v>
      </c>
      <c r="B397">
        <v>28500</v>
      </c>
      <c r="C397" t="s">
        <v>880</v>
      </c>
      <c r="D397" t="s">
        <v>979</v>
      </c>
      <c r="E397" s="1">
        <v>0</v>
      </c>
    </row>
    <row r="398" spans="1:5" x14ac:dyDescent="0.25">
      <c r="A398" t="str">
        <f t="shared" si="6"/>
        <v>S49528500S0410</v>
      </c>
      <c r="B398">
        <v>28500</v>
      </c>
      <c r="C398" t="s">
        <v>880</v>
      </c>
      <c r="D398" t="s">
        <v>980</v>
      </c>
      <c r="E398" s="1">
        <v>-1744001.963</v>
      </c>
    </row>
    <row r="399" spans="1:5" x14ac:dyDescent="0.25">
      <c r="A399" t="str">
        <f t="shared" si="6"/>
        <v>S49528500S0430</v>
      </c>
      <c r="B399">
        <v>28500</v>
      </c>
      <c r="C399" t="s">
        <v>880</v>
      </c>
      <c r="D399" t="s">
        <v>981</v>
      </c>
      <c r="E399" s="1">
        <v>0</v>
      </c>
    </row>
    <row r="400" spans="1:5" x14ac:dyDescent="0.25">
      <c r="A400" t="str">
        <f t="shared" si="6"/>
        <v>S49528500S0440</v>
      </c>
      <c r="B400">
        <v>28500</v>
      </c>
      <c r="C400" t="s">
        <v>880</v>
      </c>
      <c r="D400" t="s">
        <v>982</v>
      </c>
      <c r="E400" s="1">
        <v>0</v>
      </c>
    </row>
    <row r="401" spans="1:5" x14ac:dyDescent="0.25">
      <c r="A401" t="str">
        <f t="shared" si="6"/>
        <v>S49528500S0450</v>
      </c>
      <c r="B401">
        <v>28500</v>
      </c>
      <c r="C401" t="s">
        <v>880</v>
      </c>
      <c r="D401" t="s">
        <v>983</v>
      </c>
      <c r="E401" s="1">
        <v>0</v>
      </c>
    </row>
    <row r="402" spans="1:5" x14ac:dyDescent="0.25">
      <c r="A402" t="str">
        <f t="shared" si="6"/>
        <v>S49528500S0460</v>
      </c>
      <c r="B402">
        <v>28500</v>
      </c>
      <c r="C402" t="s">
        <v>880</v>
      </c>
      <c r="D402" t="s">
        <v>984</v>
      </c>
      <c r="E402" s="1">
        <v>0</v>
      </c>
    </row>
    <row r="403" spans="1:5" x14ac:dyDescent="0.25">
      <c r="A403" t="str">
        <f t="shared" si="6"/>
        <v>S49528500S0470</v>
      </c>
      <c r="B403">
        <v>28500</v>
      </c>
      <c r="C403" t="s">
        <v>880</v>
      </c>
      <c r="D403" t="s">
        <v>985</v>
      </c>
      <c r="E403" s="1">
        <v>-4966770.1900000013</v>
      </c>
    </row>
    <row r="404" spans="1:5" x14ac:dyDescent="0.25">
      <c r="A404" t="str">
        <f t="shared" si="6"/>
        <v>S49528500S04K0</v>
      </c>
      <c r="B404">
        <v>28500</v>
      </c>
      <c r="C404" t="s">
        <v>880</v>
      </c>
      <c r="D404" t="s">
        <v>986</v>
      </c>
      <c r="E404" s="1">
        <v>0</v>
      </c>
    </row>
    <row r="405" spans="1:5" x14ac:dyDescent="0.25">
      <c r="A405" t="str">
        <f t="shared" si="6"/>
        <v>S49528500S0500</v>
      </c>
      <c r="B405">
        <v>28500</v>
      </c>
      <c r="C405" t="s">
        <v>880</v>
      </c>
      <c r="D405" t="s">
        <v>987</v>
      </c>
      <c r="E405" s="1">
        <v>0</v>
      </c>
    </row>
    <row r="406" spans="1:5" x14ac:dyDescent="0.25">
      <c r="A406" t="str">
        <f t="shared" si="6"/>
        <v>S49528500S0510</v>
      </c>
      <c r="B406">
        <v>28500</v>
      </c>
      <c r="C406" t="s">
        <v>880</v>
      </c>
      <c r="D406" t="s">
        <v>988</v>
      </c>
      <c r="E406" s="1">
        <v>0</v>
      </c>
    </row>
    <row r="407" spans="1:5" x14ac:dyDescent="0.25">
      <c r="A407" t="str">
        <f t="shared" si="6"/>
        <v>S49528500S0520</v>
      </c>
      <c r="B407">
        <v>28500</v>
      </c>
      <c r="C407" t="s">
        <v>880</v>
      </c>
      <c r="D407" t="s">
        <v>989</v>
      </c>
      <c r="E407" s="1">
        <v>0</v>
      </c>
    </row>
    <row r="408" spans="1:5" x14ac:dyDescent="0.25">
      <c r="A408" t="str">
        <f t="shared" si="6"/>
        <v>S49528500S0530</v>
      </c>
      <c r="B408">
        <v>28500</v>
      </c>
      <c r="C408" t="s">
        <v>880</v>
      </c>
      <c r="D408" t="s">
        <v>990</v>
      </c>
      <c r="E408" s="1">
        <v>0</v>
      </c>
    </row>
    <row r="409" spans="1:5" x14ac:dyDescent="0.25">
      <c r="A409" t="str">
        <f t="shared" si="6"/>
        <v>S49528500S0540</v>
      </c>
      <c r="B409">
        <v>28500</v>
      </c>
      <c r="C409" t="s">
        <v>880</v>
      </c>
      <c r="D409" t="s">
        <v>991</v>
      </c>
      <c r="E409" s="1">
        <v>0</v>
      </c>
    </row>
    <row r="410" spans="1:5" x14ac:dyDescent="0.25">
      <c r="A410" t="str">
        <f t="shared" si="6"/>
        <v>S49528500S0550</v>
      </c>
      <c r="B410">
        <v>28500</v>
      </c>
      <c r="C410" t="s">
        <v>880</v>
      </c>
      <c r="D410" t="s">
        <v>992</v>
      </c>
      <c r="E410" s="1">
        <v>-351728.99</v>
      </c>
    </row>
    <row r="411" spans="1:5" x14ac:dyDescent="0.25">
      <c r="A411" t="str">
        <f t="shared" si="6"/>
        <v>S49528500S0560</v>
      </c>
      <c r="B411">
        <v>28500</v>
      </c>
      <c r="C411" t="s">
        <v>880</v>
      </c>
      <c r="D411" t="s">
        <v>993</v>
      </c>
      <c r="E411" s="1">
        <v>0</v>
      </c>
    </row>
    <row r="412" spans="1:5" x14ac:dyDescent="0.25">
      <c r="A412" t="str">
        <f t="shared" si="6"/>
        <v>S49528500S0570</v>
      </c>
      <c r="B412">
        <v>28500</v>
      </c>
      <c r="C412" t="s">
        <v>880</v>
      </c>
      <c r="D412" t="s">
        <v>994</v>
      </c>
      <c r="E412" s="1">
        <v>0</v>
      </c>
    </row>
    <row r="413" spans="1:5" x14ac:dyDescent="0.25">
      <c r="A413" t="str">
        <f t="shared" si="6"/>
        <v>S49528500S0580</v>
      </c>
      <c r="B413">
        <v>28500</v>
      </c>
      <c r="C413" t="s">
        <v>880</v>
      </c>
      <c r="D413" t="s">
        <v>995</v>
      </c>
      <c r="E413" s="1">
        <v>0</v>
      </c>
    </row>
    <row r="414" spans="1:5" x14ac:dyDescent="0.25">
      <c r="A414" t="str">
        <f t="shared" si="6"/>
        <v>S49528500S0590</v>
      </c>
      <c r="B414">
        <v>28500</v>
      </c>
      <c r="C414" t="s">
        <v>880</v>
      </c>
      <c r="D414" t="s">
        <v>996</v>
      </c>
      <c r="E414" s="1">
        <v>-104325.72</v>
      </c>
    </row>
    <row r="415" spans="1:5" x14ac:dyDescent="0.25">
      <c r="A415" t="str">
        <f t="shared" si="6"/>
        <v>S49528500S0610</v>
      </c>
      <c r="B415">
        <v>28500</v>
      </c>
      <c r="C415" t="s">
        <v>880</v>
      </c>
      <c r="D415" t="s">
        <v>997</v>
      </c>
      <c r="E415" s="1">
        <v>0</v>
      </c>
    </row>
    <row r="416" spans="1:5" x14ac:dyDescent="0.25">
      <c r="A416" t="str">
        <f t="shared" si="6"/>
        <v>S49528500S0620</v>
      </c>
      <c r="B416">
        <v>28500</v>
      </c>
      <c r="C416" t="s">
        <v>880</v>
      </c>
      <c r="D416" t="s">
        <v>998</v>
      </c>
      <c r="E416" s="1">
        <v>0</v>
      </c>
    </row>
    <row r="417" spans="1:5" x14ac:dyDescent="0.25">
      <c r="A417" t="str">
        <f t="shared" si="6"/>
        <v>S49528500S0630</v>
      </c>
      <c r="B417">
        <v>28500</v>
      </c>
      <c r="C417" t="s">
        <v>880</v>
      </c>
      <c r="D417" t="s">
        <v>999</v>
      </c>
      <c r="E417" s="1">
        <v>0</v>
      </c>
    </row>
    <row r="418" spans="1:5" x14ac:dyDescent="0.25">
      <c r="A418" t="str">
        <f t="shared" si="6"/>
        <v>S49528500S0640</v>
      </c>
      <c r="B418">
        <v>28500</v>
      </c>
      <c r="C418" t="s">
        <v>880</v>
      </c>
      <c r="D418" t="s">
        <v>1000</v>
      </c>
      <c r="E418" s="1">
        <v>0</v>
      </c>
    </row>
    <row r="419" spans="1:5" x14ac:dyDescent="0.25">
      <c r="A419" t="str">
        <f t="shared" si="6"/>
        <v>S49528500S0650</v>
      </c>
      <c r="B419">
        <v>28500</v>
      </c>
      <c r="C419" t="s">
        <v>880</v>
      </c>
      <c r="D419" t="s">
        <v>1001</v>
      </c>
      <c r="E419" s="1">
        <v>0</v>
      </c>
    </row>
    <row r="420" spans="1:5" x14ac:dyDescent="0.25">
      <c r="A420" t="str">
        <f t="shared" si="6"/>
        <v>S49528500S0660</v>
      </c>
      <c r="B420">
        <v>28500</v>
      </c>
      <c r="C420" t="s">
        <v>880</v>
      </c>
      <c r="D420" t="s">
        <v>1002</v>
      </c>
      <c r="E420" s="1">
        <v>0</v>
      </c>
    </row>
    <row r="421" spans="1:5" x14ac:dyDescent="0.25">
      <c r="A421" t="str">
        <f t="shared" si="6"/>
        <v>S49528500S0670</v>
      </c>
      <c r="B421">
        <v>28500</v>
      </c>
      <c r="C421" t="s">
        <v>880</v>
      </c>
      <c r="D421" t="s">
        <v>1003</v>
      </c>
      <c r="E421" s="1">
        <v>0</v>
      </c>
    </row>
    <row r="422" spans="1:5" x14ac:dyDescent="0.25">
      <c r="A422" t="str">
        <f t="shared" si="6"/>
        <v>S49528500S0700</v>
      </c>
      <c r="B422">
        <v>28500</v>
      </c>
      <c r="C422" t="s">
        <v>880</v>
      </c>
      <c r="D422" t="s">
        <v>1004</v>
      </c>
      <c r="E422" s="1">
        <v>0</v>
      </c>
    </row>
    <row r="423" spans="1:5" x14ac:dyDescent="0.25">
      <c r="A423" t="str">
        <f t="shared" si="6"/>
        <v>S49528500S0750</v>
      </c>
      <c r="B423">
        <v>28500</v>
      </c>
      <c r="C423" t="s">
        <v>880</v>
      </c>
      <c r="D423" t="s">
        <v>1005</v>
      </c>
      <c r="E423" s="1">
        <v>0</v>
      </c>
    </row>
    <row r="424" spans="1:5" x14ac:dyDescent="0.25">
      <c r="A424" t="str">
        <f t="shared" si="6"/>
        <v>S49528500S0800</v>
      </c>
      <c r="B424">
        <v>28500</v>
      </c>
      <c r="C424" t="s">
        <v>880</v>
      </c>
      <c r="D424" t="s">
        <v>1006</v>
      </c>
      <c r="E424" s="1">
        <v>0</v>
      </c>
    </row>
    <row r="425" spans="1:5" x14ac:dyDescent="0.25">
      <c r="A425" t="str">
        <f t="shared" si="6"/>
        <v>S49528500S0810</v>
      </c>
      <c r="B425">
        <v>28500</v>
      </c>
      <c r="C425" t="s">
        <v>880</v>
      </c>
      <c r="D425" t="s">
        <v>1007</v>
      </c>
      <c r="E425" s="1">
        <v>0</v>
      </c>
    </row>
    <row r="426" spans="1:5" x14ac:dyDescent="0.25">
      <c r="A426" t="str">
        <f t="shared" si="6"/>
        <v>S49528500S0900</v>
      </c>
      <c r="B426">
        <v>28500</v>
      </c>
      <c r="C426" t="s">
        <v>880</v>
      </c>
      <c r="D426" t="s">
        <v>1008</v>
      </c>
      <c r="E426" s="1">
        <v>0</v>
      </c>
    </row>
    <row r="427" spans="1:5" x14ac:dyDescent="0.25">
      <c r="A427" t="str">
        <f t="shared" si="6"/>
        <v>S49528500S0C00</v>
      </c>
      <c r="B427">
        <v>28500</v>
      </c>
      <c r="C427" t="s">
        <v>880</v>
      </c>
      <c r="D427" t="s">
        <v>1009</v>
      </c>
      <c r="E427" s="1">
        <v>0</v>
      </c>
    </row>
    <row r="428" spans="1:5" x14ac:dyDescent="0.25">
      <c r="A428" t="str">
        <f t="shared" si="6"/>
        <v>S49528500S1050</v>
      </c>
      <c r="B428">
        <v>28500</v>
      </c>
      <c r="C428" t="s">
        <v>880</v>
      </c>
      <c r="D428" t="s">
        <v>1010</v>
      </c>
      <c r="E428" s="1">
        <v>0</v>
      </c>
    </row>
    <row r="429" spans="1:5" x14ac:dyDescent="0.25">
      <c r="A429" t="str">
        <f t="shared" si="6"/>
        <v>S49528500S1100</v>
      </c>
      <c r="B429">
        <v>28500</v>
      </c>
      <c r="C429" t="s">
        <v>880</v>
      </c>
      <c r="D429" t="s">
        <v>1011</v>
      </c>
      <c r="E429" s="1">
        <v>0</v>
      </c>
    </row>
    <row r="430" spans="1:5" x14ac:dyDescent="0.25">
      <c r="A430" t="str">
        <f t="shared" si="6"/>
        <v>S49528500S1150</v>
      </c>
      <c r="B430">
        <v>28500</v>
      </c>
      <c r="C430" t="s">
        <v>880</v>
      </c>
      <c r="D430" t="s">
        <v>1012</v>
      </c>
      <c r="E430" s="1">
        <v>0</v>
      </c>
    </row>
    <row r="431" spans="1:5" x14ac:dyDescent="0.25">
      <c r="A431" t="str">
        <f t="shared" si="6"/>
        <v>S49528500S1200</v>
      </c>
      <c r="B431">
        <v>28500</v>
      </c>
      <c r="C431" t="s">
        <v>880</v>
      </c>
      <c r="D431" t="s">
        <v>1013</v>
      </c>
      <c r="E431" s="1">
        <v>0</v>
      </c>
    </row>
    <row r="432" spans="1:5" x14ac:dyDescent="0.25">
      <c r="A432" t="str">
        <f t="shared" si="6"/>
        <v>S49528500S1250</v>
      </c>
      <c r="B432">
        <v>28500</v>
      </c>
      <c r="C432" t="s">
        <v>880</v>
      </c>
      <c r="D432" t="s">
        <v>1014</v>
      </c>
      <c r="E432" s="1">
        <v>0</v>
      </c>
    </row>
    <row r="433" spans="1:5" x14ac:dyDescent="0.25">
      <c r="A433" t="str">
        <f t="shared" si="6"/>
        <v>S49528500S1300</v>
      </c>
      <c r="B433">
        <v>28500</v>
      </c>
      <c r="C433" t="s">
        <v>880</v>
      </c>
      <c r="D433" t="s">
        <v>1015</v>
      </c>
      <c r="E433" s="1">
        <v>0</v>
      </c>
    </row>
    <row r="434" spans="1:5" x14ac:dyDescent="0.25">
      <c r="A434" t="str">
        <f t="shared" si="6"/>
        <v>S49528500S1350</v>
      </c>
      <c r="B434">
        <v>28500</v>
      </c>
      <c r="C434" t="s">
        <v>880</v>
      </c>
      <c r="D434" t="s">
        <v>1016</v>
      </c>
      <c r="E434" s="1">
        <v>0</v>
      </c>
    </row>
    <row r="435" spans="1:5" x14ac:dyDescent="0.25">
      <c r="A435" t="str">
        <f t="shared" si="6"/>
        <v>S49528500S1360</v>
      </c>
      <c r="B435">
        <v>28500</v>
      </c>
      <c r="C435" t="s">
        <v>880</v>
      </c>
      <c r="D435" t="s">
        <v>1017</v>
      </c>
      <c r="E435" s="1">
        <v>0</v>
      </c>
    </row>
    <row r="436" spans="1:5" x14ac:dyDescent="0.25">
      <c r="A436" t="str">
        <f t="shared" si="6"/>
        <v>S49528500S1450</v>
      </c>
      <c r="B436">
        <v>28500</v>
      </c>
      <c r="C436" t="s">
        <v>880</v>
      </c>
      <c r="D436" t="s">
        <v>1018</v>
      </c>
      <c r="E436" s="1">
        <v>0</v>
      </c>
    </row>
    <row r="437" spans="1:5" x14ac:dyDescent="0.25">
      <c r="A437" t="str">
        <f t="shared" si="6"/>
        <v>S49528500S1500</v>
      </c>
      <c r="B437">
        <v>28500</v>
      </c>
      <c r="C437" t="s">
        <v>880</v>
      </c>
      <c r="D437" t="s">
        <v>1019</v>
      </c>
      <c r="E437" s="1">
        <v>-145526.49</v>
      </c>
    </row>
    <row r="438" spans="1:5" x14ac:dyDescent="0.25">
      <c r="A438" t="str">
        <f t="shared" si="6"/>
        <v>S49528500S1800</v>
      </c>
      <c r="B438">
        <v>28500</v>
      </c>
      <c r="C438" t="s">
        <v>880</v>
      </c>
      <c r="D438" t="s">
        <v>1020</v>
      </c>
      <c r="E438" s="1">
        <v>-149138.19999999995</v>
      </c>
    </row>
    <row r="439" spans="1:5" x14ac:dyDescent="0.25">
      <c r="A439" t="str">
        <f t="shared" si="6"/>
        <v>S49528500S1900</v>
      </c>
      <c r="B439">
        <v>28500</v>
      </c>
      <c r="C439" t="s">
        <v>880</v>
      </c>
      <c r="D439" t="s">
        <v>1021</v>
      </c>
      <c r="E439" s="1">
        <v>-1886.86</v>
      </c>
    </row>
    <row r="440" spans="1:5" x14ac:dyDescent="0.25">
      <c r="A440" t="str">
        <f t="shared" si="6"/>
        <v>S49528500S1950</v>
      </c>
      <c r="B440">
        <v>28500</v>
      </c>
      <c r="C440" t="s">
        <v>880</v>
      </c>
      <c r="D440" t="s">
        <v>1022</v>
      </c>
      <c r="E440" s="1">
        <v>0</v>
      </c>
    </row>
    <row r="441" spans="1:5" x14ac:dyDescent="0.25">
      <c r="A441" t="str">
        <f t="shared" si="6"/>
        <v>S49528500S1A00</v>
      </c>
      <c r="B441">
        <v>28500</v>
      </c>
      <c r="C441" t="s">
        <v>880</v>
      </c>
      <c r="D441" t="s">
        <v>1023</v>
      </c>
      <c r="E441" s="1">
        <v>0</v>
      </c>
    </row>
    <row r="442" spans="1:5" x14ac:dyDescent="0.25">
      <c r="A442" t="str">
        <f t="shared" si="6"/>
        <v>S49528500S2050</v>
      </c>
      <c r="B442">
        <v>28500</v>
      </c>
      <c r="C442" t="s">
        <v>880</v>
      </c>
      <c r="D442" t="s">
        <v>1024</v>
      </c>
      <c r="E442" s="1">
        <v>0</v>
      </c>
    </row>
    <row r="443" spans="1:5" x14ac:dyDescent="0.25">
      <c r="A443" t="str">
        <f t="shared" si="6"/>
        <v>S49528500S2A00</v>
      </c>
      <c r="B443">
        <v>28500</v>
      </c>
      <c r="C443" t="s">
        <v>880</v>
      </c>
      <c r="D443" t="s">
        <v>1025</v>
      </c>
      <c r="E443" s="1">
        <v>0</v>
      </c>
    </row>
    <row r="444" spans="1:5" x14ac:dyDescent="0.25">
      <c r="A444" t="str">
        <f t="shared" si="6"/>
        <v>S49528500S3050</v>
      </c>
      <c r="B444">
        <v>28500</v>
      </c>
      <c r="C444" t="s">
        <v>880</v>
      </c>
      <c r="D444" t="s">
        <v>1026</v>
      </c>
      <c r="E444" s="1">
        <v>0</v>
      </c>
    </row>
    <row r="445" spans="1:5" x14ac:dyDescent="0.25">
      <c r="A445" t="str">
        <f t="shared" si="6"/>
        <v>S49528500S3A00</v>
      </c>
      <c r="B445">
        <v>28500</v>
      </c>
      <c r="C445" t="s">
        <v>880</v>
      </c>
      <c r="D445" t="s">
        <v>1027</v>
      </c>
      <c r="E445" s="1">
        <v>0</v>
      </c>
    </row>
    <row r="446" spans="1:5" x14ac:dyDescent="0.25">
      <c r="A446" t="str">
        <f t="shared" si="6"/>
        <v>S49528500S4000</v>
      </c>
      <c r="B446">
        <v>28500</v>
      </c>
      <c r="C446" t="s">
        <v>880</v>
      </c>
      <c r="D446" t="s">
        <v>1028</v>
      </c>
      <c r="E446" s="1">
        <v>0</v>
      </c>
    </row>
    <row r="447" spans="1:5" x14ac:dyDescent="0.25">
      <c r="A447" t="str">
        <f t="shared" si="6"/>
        <v>S49528500S4050</v>
      </c>
      <c r="B447">
        <v>28500</v>
      </c>
      <c r="C447" t="s">
        <v>880</v>
      </c>
      <c r="D447" t="s">
        <v>1029</v>
      </c>
      <c r="E447" s="1">
        <v>0</v>
      </c>
    </row>
    <row r="448" spans="1:5" x14ac:dyDescent="0.25">
      <c r="A448" t="str">
        <f t="shared" si="6"/>
        <v>S49528500S4100</v>
      </c>
      <c r="B448">
        <v>28500</v>
      </c>
      <c r="C448" t="s">
        <v>880</v>
      </c>
      <c r="D448" t="s">
        <v>1030</v>
      </c>
      <c r="E448" s="1">
        <v>0</v>
      </c>
    </row>
    <row r="449" spans="1:5" x14ac:dyDescent="0.25">
      <c r="A449" t="str">
        <f t="shared" si="6"/>
        <v>S49528500S4150</v>
      </c>
      <c r="B449">
        <v>28500</v>
      </c>
      <c r="C449" t="s">
        <v>880</v>
      </c>
      <c r="D449" t="s">
        <v>1031</v>
      </c>
      <c r="E449" s="1">
        <v>0</v>
      </c>
    </row>
    <row r="450" spans="1:5" x14ac:dyDescent="0.25">
      <c r="A450" t="str">
        <f t="shared" si="6"/>
        <v>S49528500S4200</v>
      </c>
      <c r="B450">
        <v>28500</v>
      </c>
      <c r="C450" t="s">
        <v>880</v>
      </c>
      <c r="D450" t="s">
        <v>1032</v>
      </c>
      <c r="E450" s="1">
        <v>0</v>
      </c>
    </row>
    <row r="451" spans="1:5" x14ac:dyDescent="0.25">
      <c r="A451" t="str">
        <f t="shared" ref="A451:A514" si="7">C451&amp;B451&amp;D451</f>
        <v>S49528500S4A00</v>
      </c>
      <c r="B451">
        <v>28500</v>
      </c>
      <c r="C451" t="s">
        <v>880</v>
      </c>
      <c r="D451" t="s">
        <v>1033</v>
      </c>
      <c r="E451" s="1">
        <v>0</v>
      </c>
    </row>
    <row r="452" spans="1:5" x14ac:dyDescent="0.25">
      <c r="A452" t="str">
        <f t="shared" si="7"/>
        <v>S49528500S5100</v>
      </c>
      <c r="B452">
        <v>28500</v>
      </c>
      <c r="C452" t="s">
        <v>880</v>
      </c>
      <c r="D452" t="s">
        <v>1034</v>
      </c>
      <c r="E452" s="1">
        <v>0</v>
      </c>
    </row>
    <row r="453" spans="1:5" x14ac:dyDescent="0.25">
      <c r="A453" t="str">
        <f t="shared" si="7"/>
        <v>S49528500S5110</v>
      </c>
      <c r="B453">
        <v>28500</v>
      </c>
      <c r="C453" t="s">
        <v>880</v>
      </c>
      <c r="D453" t="s">
        <v>1035</v>
      </c>
      <c r="E453" s="1">
        <v>0</v>
      </c>
    </row>
    <row r="454" spans="1:5" x14ac:dyDescent="0.25">
      <c r="A454" t="str">
        <f t="shared" si="7"/>
        <v>S49528500S5120</v>
      </c>
      <c r="B454">
        <v>28500</v>
      </c>
      <c r="C454" t="s">
        <v>880</v>
      </c>
      <c r="D454" t="s">
        <v>1036</v>
      </c>
      <c r="E454" s="1">
        <v>0</v>
      </c>
    </row>
    <row r="455" spans="1:5" x14ac:dyDescent="0.25">
      <c r="A455" t="str">
        <f t="shared" si="7"/>
        <v>S49528500S5130</v>
      </c>
      <c r="B455">
        <v>28500</v>
      </c>
      <c r="C455" t="s">
        <v>880</v>
      </c>
      <c r="D455" t="s">
        <v>1037</v>
      </c>
      <c r="E455" s="1">
        <v>-4746655.9999999981</v>
      </c>
    </row>
    <row r="456" spans="1:5" x14ac:dyDescent="0.25">
      <c r="A456" t="str">
        <f t="shared" si="7"/>
        <v>S49528500S5900</v>
      </c>
      <c r="B456">
        <v>28500</v>
      </c>
      <c r="C456" t="s">
        <v>880</v>
      </c>
      <c r="D456" t="s">
        <v>1038</v>
      </c>
      <c r="E456" s="1">
        <v>0</v>
      </c>
    </row>
    <row r="457" spans="1:5" x14ac:dyDescent="0.25">
      <c r="A457" t="str">
        <f t="shared" si="7"/>
        <v>S49528500S6050</v>
      </c>
      <c r="B457">
        <v>28500</v>
      </c>
      <c r="C457" t="s">
        <v>880</v>
      </c>
      <c r="D457" t="s">
        <v>1039</v>
      </c>
      <c r="E457" s="1">
        <v>0</v>
      </c>
    </row>
    <row r="458" spans="1:5" x14ac:dyDescent="0.25">
      <c r="A458" t="str">
        <f t="shared" si="7"/>
        <v>S49528500S6500</v>
      </c>
      <c r="B458">
        <v>28500</v>
      </c>
      <c r="C458" t="s">
        <v>880</v>
      </c>
      <c r="D458" t="s">
        <v>1040</v>
      </c>
      <c r="E458" s="1">
        <v>0</v>
      </c>
    </row>
    <row r="459" spans="1:5" x14ac:dyDescent="0.25">
      <c r="A459" t="str">
        <f t="shared" si="7"/>
        <v>S49528500S7050</v>
      </c>
      <c r="B459">
        <v>28500</v>
      </c>
      <c r="C459" t="s">
        <v>880</v>
      </c>
      <c r="D459" t="s">
        <v>1041</v>
      </c>
      <c r="E459" s="1">
        <v>0</v>
      </c>
    </row>
    <row r="460" spans="1:5" x14ac:dyDescent="0.25">
      <c r="A460" t="str">
        <f t="shared" si="7"/>
        <v>S49528500S7150</v>
      </c>
      <c r="B460">
        <v>28500</v>
      </c>
      <c r="C460" t="s">
        <v>880</v>
      </c>
      <c r="D460" t="s">
        <v>1042</v>
      </c>
      <c r="E460" s="1">
        <v>0</v>
      </c>
    </row>
    <row r="461" spans="1:5" x14ac:dyDescent="0.25">
      <c r="A461" t="str">
        <f t="shared" si="7"/>
        <v>S49528500S7700</v>
      </c>
      <c r="B461">
        <v>28500</v>
      </c>
      <c r="C461" t="s">
        <v>880</v>
      </c>
      <c r="D461" t="s">
        <v>1043</v>
      </c>
      <c r="E461" s="1">
        <v>0</v>
      </c>
    </row>
    <row r="462" spans="1:5" x14ac:dyDescent="0.25">
      <c r="A462" t="str">
        <f t="shared" si="7"/>
        <v>S49528500S8050</v>
      </c>
      <c r="B462">
        <v>28500</v>
      </c>
      <c r="C462" t="s">
        <v>880</v>
      </c>
      <c r="D462" t="s">
        <v>1044</v>
      </c>
      <c r="E462" s="1">
        <v>-753.35999999999876</v>
      </c>
    </row>
    <row r="463" spans="1:5" x14ac:dyDescent="0.25">
      <c r="A463" t="str">
        <f t="shared" si="7"/>
        <v>S49528500S8100</v>
      </c>
      <c r="B463">
        <v>28500</v>
      </c>
      <c r="C463" t="s">
        <v>880</v>
      </c>
      <c r="D463" t="s">
        <v>1045</v>
      </c>
      <c r="E463" s="1">
        <v>0</v>
      </c>
    </row>
    <row r="464" spans="1:5" x14ac:dyDescent="0.25">
      <c r="A464" t="str">
        <f t="shared" si="7"/>
        <v>S49528500S8300</v>
      </c>
      <c r="B464">
        <v>28500</v>
      </c>
      <c r="C464" t="s">
        <v>880</v>
      </c>
      <c r="D464" t="s">
        <v>1046</v>
      </c>
      <c r="E464" s="1">
        <v>0</v>
      </c>
    </row>
    <row r="465" spans="1:5" x14ac:dyDescent="0.25">
      <c r="A465" t="str">
        <f t="shared" si="7"/>
        <v>S49528500S8600</v>
      </c>
      <c r="B465">
        <v>28500</v>
      </c>
      <c r="C465" t="s">
        <v>880</v>
      </c>
      <c r="D465" t="s">
        <v>1047</v>
      </c>
      <c r="E465" s="1">
        <v>0</v>
      </c>
    </row>
    <row r="466" spans="1:5" x14ac:dyDescent="0.25">
      <c r="A466" t="str">
        <f t="shared" si="7"/>
        <v>S49528500S9100</v>
      </c>
      <c r="B466">
        <v>28500</v>
      </c>
      <c r="C466" t="s">
        <v>880</v>
      </c>
      <c r="D466" t="s">
        <v>1048</v>
      </c>
      <c r="E466" s="1">
        <v>-85570.880000000005</v>
      </c>
    </row>
    <row r="467" spans="1:5" x14ac:dyDescent="0.25">
      <c r="A467" t="str">
        <f t="shared" si="7"/>
        <v>S49528500S9110</v>
      </c>
      <c r="B467">
        <v>28500</v>
      </c>
      <c r="C467" t="s">
        <v>880</v>
      </c>
      <c r="D467" t="s">
        <v>1049</v>
      </c>
      <c r="E467" s="1">
        <v>-8009.51</v>
      </c>
    </row>
    <row r="468" spans="1:5" x14ac:dyDescent="0.25">
      <c r="A468" t="str">
        <f t="shared" si="7"/>
        <v>S49528500S9200</v>
      </c>
      <c r="B468">
        <v>28500</v>
      </c>
      <c r="C468" t="s">
        <v>880</v>
      </c>
      <c r="D468" t="s">
        <v>1050</v>
      </c>
      <c r="E468" s="1">
        <v>0</v>
      </c>
    </row>
    <row r="469" spans="1:5" x14ac:dyDescent="0.25">
      <c r="A469" t="str">
        <f t="shared" si="7"/>
        <v>S49528500S9210</v>
      </c>
      <c r="B469">
        <v>28500</v>
      </c>
      <c r="C469" t="s">
        <v>880</v>
      </c>
      <c r="D469" t="s">
        <v>1051</v>
      </c>
      <c r="E469" s="1">
        <v>-358220.69000000006</v>
      </c>
    </row>
    <row r="470" spans="1:5" x14ac:dyDescent="0.25">
      <c r="A470" t="str">
        <f t="shared" si="7"/>
        <v>S49528500S9220</v>
      </c>
      <c r="B470">
        <v>28500</v>
      </c>
      <c r="C470" t="s">
        <v>880</v>
      </c>
      <c r="D470" t="s">
        <v>1052</v>
      </c>
      <c r="E470" s="1">
        <v>-851682.69</v>
      </c>
    </row>
    <row r="471" spans="1:5" x14ac:dyDescent="0.25">
      <c r="A471" t="str">
        <f t="shared" si="7"/>
        <v>S49528500S9400</v>
      </c>
      <c r="B471">
        <v>28500</v>
      </c>
      <c r="C471" t="s">
        <v>880</v>
      </c>
      <c r="D471" t="s">
        <v>1053</v>
      </c>
      <c r="E471" s="1">
        <v>-3728.03</v>
      </c>
    </row>
    <row r="472" spans="1:5" x14ac:dyDescent="0.25">
      <c r="A472" t="str">
        <f t="shared" si="7"/>
        <v>S49528500S9700</v>
      </c>
      <c r="B472">
        <v>28500</v>
      </c>
      <c r="C472" t="s">
        <v>880</v>
      </c>
      <c r="D472" t="s">
        <v>1054</v>
      </c>
      <c r="E472" s="1">
        <v>0</v>
      </c>
    </row>
    <row r="473" spans="1:5" x14ac:dyDescent="0.25">
      <c r="A473" t="str">
        <f t="shared" si="7"/>
        <v>S49528500S9800</v>
      </c>
      <c r="B473">
        <v>28500</v>
      </c>
      <c r="C473" t="s">
        <v>880</v>
      </c>
      <c r="D473" t="s">
        <v>1055</v>
      </c>
      <c r="E473" s="1">
        <v>0</v>
      </c>
    </row>
    <row r="474" spans="1:5" x14ac:dyDescent="0.25">
      <c r="A474" t="str">
        <f t="shared" si="7"/>
        <v>S49528500S9900</v>
      </c>
      <c r="B474">
        <v>28500</v>
      </c>
      <c r="C474" t="s">
        <v>880</v>
      </c>
      <c r="D474" t="s">
        <v>1056</v>
      </c>
      <c r="E474" s="1">
        <v>0</v>
      </c>
    </row>
    <row r="475" spans="1:5" x14ac:dyDescent="0.25">
      <c r="A475" t="str">
        <f t="shared" si="7"/>
        <v>S49528500S9910</v>
      </c>
      <c r="B475">
        <v>28500</v>
      </c>
      <c r="C475" t="s">
        <v>880</v>
      </c>
      <c r="D475" t="s">
        <v>1057</v>
      </c>
      <c r="E475" s="1">
        <v>0</v>
      </c>
    </row>
    <row r="476" spans="1:5" x14ac:dyDescent="0.25">
      <c r="A476" t="str">
        <f t="shared" si="7"/>
        <v>S49528500T0100</v>
      </c>
      <c r="B476">
        <v>28500</v>
      </c>
      <c r="C476" t="s">
        <v>880</v>
      </c>
      <c r="D476" t="s">
        <v>1058</v>
      </c>
      <c r="E476" s="1">
        <v>0</v>
      </c>
    </row>
    <row r="477" spans="1:5" x14ac:dyDescent="0.25">
      <c r="A477" t="str">
        <f t="shared" si="7"/>
        <v>S49528500T0110</v>
      </c>
      <c r="B477">
        <v>28500</v>
      </c>
      <c r="C477" t="s">
        <v>880</v>
      </c>
      <c r="D477" t="s">
        <v>1059</v>
      </c>
      <c r="E477" s="1">
        <v>0</v>
      </c>
    </row>
    <row r="478" spans="1:5" x14ac:dyDescent="0.25">
      <c r="A478" t="str">
        <f t="shared" si="7"/>
        <v>S49528500T0120</v>
      </c>
      <c r="B478">
        <v>28500</v>
      </c>
      <c r="C478" t="s">
        <v>880</v>
      </c>
      <c r="D478" t="s">
        <v>1060</v>
      </c>
      <c r="E478" s="1">
        <v>0</v>
      </c>
    </row>
    <row r="479" spans="1:5" x14ac:dyDescent="0.25">
      <c r="A479" t="str">
        <f t="shared" si="7"/>
        <v>S49528500T0130</v>
      </c>
      <c r="B479">
        <v>28500</v>
      </c>
      <c r="C479" t="s">
        <v>880</v>
      </c>
      <c r="D479" t="s">
        <v>1061</v>
      </c>
      <c r="E479" s="1">
        <v>-477167.68999999994</v>
      </c>
    </row>
    <row r="480" spans="1:5" x14ac:dyDescent="0.25">
      <c r="A480" t="str">
        <f t="shared" si="7"/>
        <v>S49528500T0140</v>
      </c>
      <c r="B480">
        <v>28500</v>
      </c>
      <c r="C480" t="s">
        <v>880</v>
      </c>
      <c r="D480" t="s">
        <v>1062</v>
      </c>
      <c r="E480" s="1">
        <v>0</v>
      </c>
    </row>
    <row r="481" spans="1:5" x14ac:dyDescent="0.25">
      <c r="A481" t="str">
        <f t="shared" si="7"/>
        <v>S49528500T0150</v>
      </c>
      <c r="B481">
        <v>28500</v>
      </c>
      <c r="C481" t="s">
        <v>880</v>
      </c>
      <c r="D481" t="s">
        <v>1063</v>
      </c>
      <c r="E481" s="1">
        <v>0</v>
      </c>
    </row>
    <row r="482" spans="1:5" x14ac:dyDescent="0.25">
      <c r="A482" t="str">
        <f t="shared" si="7"/>
        <v>S49528500T0160</v>
      </c>
      <c r="B482">
        <v>28500</v>
      </c>
      <c r="C482" t="s">
        <v>880</v>
      </c>
      <c r="D482" t="s">
        <v>1064</v>
      </c>
      <c r="E482" s="1">
        <v>0</v>
      </c>
    </row>
    <row r="483" spans="1:5" x14ac:dyDescent="0.25">
      <c r="A483" t="str">
        <f t="shared" si="7"/>
        <v>S49528500T0170</v>
      </c>
      <c r="B483">
        <v>28500</v>
      </c>
      <c r="C483" t="s">
        <v>880</v>
      </c>
      <c r="D483" t="s">
        <v>1065</v>
      </c>
      <c r="E483" s="1">
        <v>0</v>
      </c>
    </row>
    <row r="484" spans="1:5" x14ac:dyDescent="0.25">
      <c r="A484" t="str">
        <f t="shared" si="7"/>
        <v>S49528500T0180</v>
      </c>
      <c r="B484">
        <v>28500</v>
      </c>
      <c r="C484" t="s">
        <v>880</v>
      </c>
      <c r="D484" t="s">
        <v>1066</v>
      </c>
      <c r="E484" s="1">
        <v>0</v>
      </c>
    </row>
    <row r="485" spans="1:5" x14ac:dyDescent="0.25">
      <c r="A485" t="str">
        <f t="shared" si="7"/>
        <v>S49528500T0190</v>
      </c>
      <c r="B485">
        <v>28500</v>
      </c>
      <c r="C485" t="s">
        <v>880</v>
      </c>
      <c r="D485" t="s">
        <v>1067</v>
      </c>
      <c r="E485" s="1">
        <v>0</v>
      </c>
    </row>
    <row r="486" spans="1:5" x14ac:dyDescent="0.25">
      <c r="A486" t="str">
        <f t="shared" si="7"/>
        <v>S49528500T0300</v>
      </c>
      <c r="B486">
        <v>28500</v>
      </c>
      <c r="C486" t="s">
        <v>880</v>
      </c>
      <c r="D486" t="s">
        <v>1068</v>
      </c>
      <c r="E486" s="1">
        <v>0</v>
      </c>
    </row>
    <row r="487" spans="1:5" x14ac:dyDescent="0.25">
      <c r="A487" t="str">
        <f t="shared" si="7"/>
        <v>S49528500T0400</v>
      </c>
      <c r="B487">
        <v>28500</v>
      </c>
      <c r="C487" t="s">
        <v>880</v>
      </c>
      <c r="D487" t="s">
        <v>1069</v>
      </c>
      <c r="E487" s="1">
        <v>0</v>
      </c>
    </row>
    <row r="488" spans="1:5" x14ac:dyDescent="0.25">
      <c r="A488" t="str">
        <f t="shared" si="7"/>
        <v>S49528500T0410</v>
      </c>
      <c r="B488">
        <v>28500</v>
      </c>
      <c r="C488" t="s">
        <v>880</v>
      </c>
      <c r="D488" t="s">
        <v>1070</v>
      </c>
      <c r="E488" s="1">
        <v>-10.137000000104308</v>
      </c>
    </row>
    <row r="489" spans="1:5" x14ac:dyDescent="0.25">
      <c r="A489" t="str">
        <f t="shared" si="7"/>
        <v>S49528500T0430</v>
      </c>
      <c r="B489">
        <v>28500</v>
      </c>
      <c r="C489" t="s">
        <v>880</v>
      </c>
      <c r="D489" t="s">
        <v>1071</v>
      </c>
      <c r="E489" s="1">
        <v>0</v>
      </c>
    </row>
    <row r="490" spans="1:5" x14ac:dyDescent="0.25">
      <c r="A490" t="str">
        <f t="shared" si="7"/>
        <v>S49528500T0440</v>
      </c>
      <c r="B490">
        <v>28500</v>
      </c>
      <c r="C490" t="s">
        <v>880</v>
      </c>
      <c r="D490" t="s">
        <v>1072</v>
      </c>
      <c r="E490" s="1">
        <v>0</v>
      </c>
    </row>
    <row r="491" spans="1:5" x14ac:dyDescent="0.25">
      <c r="A491" t="str">
        <f t="shared" si="7"/>
        <v>S49528500T0460</v>
      </c>
      <c r="B491">
        <v>28500</v>
      </c>
      <c r="C491" t="s">
        <v>880</v>
      </c>
      <c r="D491" t="s">
        <v>1073</v>
      </c>
      <c r="E491" s="1">
        <v>0</v>
      </c>
    </row>
    <row r="492" spans="1:5" x14ac:dyDescent="0.25">
      <c r="A492" t="str">
        <f t="shared" si="7"/>
        <v>S49528500T0470</v>
      </c>
      <c r="B492">
        <v>28500</v>
      </c>
      <c r="C492" t="s">
        <v>880</v>
      </c>
      <c r="D492" t="s">
        <v>1074</v>
      </c>
      <c r="E492" s="1">
        <v>0</v>
      </c>
    </row>
    <row r="493" spans="1:5" x14ac:dyDescent="0.25">
      <c r="A493" t="str">
        <f t="shared" si="7"/>
        <v>S49528500T0480</v>
      </c>
      <c r="B493">
        <v>28500</v>
      </c>
      <c r="C493" t="s">
        <v>880</v>
      </c>
      <c r="D493" t="s">
        <v>1075</v>
      </c>
      <c r="E493" s="1">
        <v>0</v>
      </c>
    </row>
    <row r="494" spans="1:5" x14ac:dyDescent="0.25">
      <c r="A494" t="str">
        <f t="shared" si="7"/>
        <v>S49528500T0490</v>
      </c>
      <c r="B494">
        <v>28500</v>
      </c>
      <c r="C494" t="s">
        <v>880</v>
      </c>
      <c r="D494" t="s">
        <v>1076</v>
      </c>
      <c r="E494" s="1">
        <v>0</v>
      </c>
    </row>
    <row r="495" spans="1:5" x14ac:dyDescent="0.25">
      <c r="A495" t="str">
        <f t="shared" si="7"/>
        <v>S49528500T04A0</v>
      </c>
      <c r="B495">
        <v>28500</v>
      </c>
      <c r="C495" t="s">
        <v>880</v>
      </c>
      <c r="D495" t="s">
        <v>1077</v>
      </c>
      <c r="E495" s="1">
        <v>0</v>
      </c>
    </row>
    <row r="496" spans="1:5" x14ac:dyDescent="0.25">
      <c r="A496" t="str">
        <f t="shared" si="7"/>
        <v>S49528500T04B0</v>
      </c>
      <c r="B496">
        <v>28500</v>
      </c>
      <c r="C496" t="s">
        <v>880</v>
      </c>
      <c r="D496" t="s">
        <v>1078</v>
      </c>
      <c r="E496" s="1">
        <v>0</v>
      </c>
    </row>
    <row r="497" spans="1:5" x14ac:dyDescent="0.25">
      <c r="A497" t="str">
        <f t="shared" si="7"/>
        <v>S49528500T04C0</v>
      </c>
      <c r="B497">
        <v>28500</v>
      </c>
      <c r="C497" t="s">
        <v>880</v>
      </c>
      <c r="D497" t="s">
        <v>1079</v>
      </c>
      <c r="E497" s="1">
        <v>0</v>
      </c>
    </row>
    <row r="498" spans="1:5" x14ac:dyDescent="0.25">
      <c r="A498" t="str">
        <f t="shared" si="7"/>
        <v>S49528500T04D0</v>
      </c>
      <c r="B498">
        <v>28500</v>
      </c>
      <c r="C498" t="s">
        <v>880</v>
      </c>
      <c r="D498" t="s">
        <v>1080</v>
      </c>
      <c r="E498" s="1">
        <v>0</v>
      </c>
    </row>
    <row r="499" spans="1:5" x14ac:dyDescent="0.25">
      <c r="A499" t="str">
        <f t="shared" si="7"/>
        <v>S49528500T04E0</v>
      </c>
      <c r="B499">
        <v>28500</v>
      </c>
      <c r="C499" t="s">
        <v>880</v>
      </c>
      <c r="D499" t="s">
        <v>1081</v>
      </c>
      <c r="E499" s="1">
        <v>0</v>
      </c>
    </row>
    <row r="500" spans="1:5" x14ac:dyDescent="0.25">
      <c r="A500" t="str">
        <f t="shared" si="7"/>
        <v>S49528500T04F0</v>
      </c>
      <c r="B500">
        <v>28500</v>
      </c>
      <c r="C500" t="s">
        <v>880</v>
      </c>
      <c r="D500" t="s">
        <v>1082</v>
      </c>
      <c r="E500" s="1">
        <v>0</v>
      </c>
    </row>
    <row r="501" spans="1:5" x14ac:dyDescent="0.25">
      <c r="A501" t="str">
        <f t="shared" si="7"/>
        <v>S49528500T04G0</v>
      </c>
      <c r="B501">
        <v>28500</v>
      </c>
      <c r="C501" t="s">
        <v>880</v>
      </c>
      <c r="D501" t="s">
        <v>1083</v>
      </c>
      <c r="E501" s="1">
        <v>0</v>
      </c>
    </row>
    <row r="502" spans="1:5" x14ac:dyDescent="0.25">
      <c r="A502" t="str">
        <f t="shared" si="7"/>
        <v>S49528500T04H0</v>
      </c>
      <c r="B502">
        <v>28500</v>
      </c>
      <c r="C502" t="s">
        <v>880</v>
      </c>
      <c r="D502" t="s">
        <v>1084</v>
      </c>
      <c r="E502" s="1">
        <v>0</v>
      </c>
    </row>
    <row r="503" spans="1:5" x14ac:dyDescent="0.25">
      <c r="A503" t="str">
        <f t="shared" si="7"/>
        <v>S49528500T04I0</v>
      </c>
      <c r="B503">
        <v>28500</v>
      </c>
      <c r="C503" t="s">
        <v>880</v>
      </c>
      <c r="D503" t="s">
        <v>1085</v>
      </c>
      <c r="E503" s="1">
        <v>0</v>
      </c>
    </row>
    <row r="504" spans="1:5" x14ac:dyDescent="0.25">
      <c r="A504" t="str">
        <f t="shared" si="7"/>
        <v>S49528500T04J0</v>
      </c>
      <c r="B504">
        <v>28500</v>
      </c>
      <c r="C504" t="s">
        <v>880</v>
      </c>
      <c r="D504" t="s">
        <v>1086</v>
      </c>
      <c r="E504" s="1">
        <v>0</v>
      </c>
    </row>
    <row r="505" spans="1:5" x14ac:dyDescent="0.25">
      <c r="A505" t="str">
        <f t="shared" si="7"/>
        <v>S49528500T04K0</v>
      </c>
      <c r="B505">
        <v>28500</v>
      </c>
      <c r="C505" t="s">
        <v>880</v>
      </c>
      <c r="D505" t="s">
        <v>1087</v>
      </c>
      <c r="E505" s="1">
        <v>0</v>
      </c>
    </row>
    <row r="506" spans="1:5" x14ac:dyDescent="0.25">
      <c r="A506" t="str">
        <f t="shared" si="7"/>
        <v>S49528500T04L0</v>
      </c>
      <c r="B506">
        <v>28500</v>
      </c>
      <c r="C506" t="s">
        <v>880</v>
      </c>
      <c r="D506" t="s">
        <v>1088</v>
      </c>
      <c r="E506" s="1">
        <v>718748.03999999992</v>
      </c>
    </row>
    <row r="507" spans="1:5" x14ac:dyDescent="0.25">
      <c r="A507" t="str">
        <f t="shared" si="7"/>
        <v>S49528500T0500</v>
      </c>
      <c r="B507">
        <v>28500</v>
      </c>
      <c r="C507" t="s">
        <v>880</v>
      </c>
      <c r="D507" t="s">
        <v>1089</v>
      </c>
      <c r="E507" s="1">
        <v>0</v>
      </c>
    </row>
    <row r="508" spans="1:5" x14ac:dyDescent="0.25">
      <c r="A508" t="str">
        <f t="shared" si="7"/>
        <v>S49528500T0510</v>
      </c>
      <c r="B508">
        <v>28500</v>
      </c>
      <c r="C508" t="s">
        <v>880</v>
      </c>
      <c r="D508" t="s">
        <v>1090</v>
      </c>
      <c r="E508" s="1">
        <v>0</v>
      </c>
    </row>
    <row r="509" spans="1:5" x14ac:dyDescent="0.25">
      <c r="A509" t="str">
        <f t="shared" si="7"/>
        <v>S49528500T0520</v>
      </c>
      <c r="B509">
        <v>28500</v>
      </c>
      <c r="C509" t="s">
        <v>880</v>
      </c>
      <c r="D509" t="s">
        <v>1091</v>
      </c>
      <c r="E509" s="1">
        <v>0</v>
      </c>
    </row>
    <row r="510" spans="1:5" x14ac:dyDescent="0.25">
      <c r="A510" t="str">
        <f t="shared" si="7"/>
        <v>S49528500T0530</v>
      </c>
      <c r="B510">
        <v>28500</v>
      </c>
      <c r="C510" t="s">
        <v>880</v>
      </c>
      <c r="D510" t="s">
        <v>1092</v>
      </c>
      <c r="E510" s="1">
        <v>0</v>
      </c>
    </row>
    <row r="511" spans="1:5" x14ac:dyDescent="0.25">
      <c r="A511" t="str">
        <f t="shared" si="7"/>
        <v>S49528500T0540</v>
      </c>
      <c r="B511">
        <v>28500</v>
      </c>
      <c r="C511" t="s">
        <v>880</v>
      </c>
      <c r="D511" t="s">
        <v>1093</v>
      </c>
      <c r="E511" s="1">
        <v>0</v>
      </c>
    </row>
    <row r="512" spans="1:5" x14ac:dyDescent="0.25">
      <c r="A512" t="str">
        <f t="shared" si="7"/>
        <v>S49528500T0550</v>
      </c>
      <c r="B512">
        <v>28500</v>
      </c>
      <c r="C512" t="s">
        <v>880</v>
      </c>
      <c r="D512" t="s">
        <v>1094</v>
      </c>
      <c r="E512" s="1">
        <v>0</v>
      </c>
    </row>
    <row r="513" spans="1:5" x14ac:dyDescent="0.25">
      <c r="A513" t="str">
        <f t="shared" si="7"/>
        <v>S49528500T0560</v>
      </c>
      <c r="B513">
        <v>28500</v>
      </c>
      <c r="C513" t="s">
        <v>880</v>
      </c>
      <c r="D513" t="s">
        <v>1095</v>
      </c>
      <c r="E513" s="1">
        <v>0</v>
      </c>
    </row>
    <row r="514" spans="1:5" x14ac:dyDescent="0.25">
      <c r="A514" t="str">
        <f t="shared" si="7"/>
        <v>S49528500T0570</v>
      </c>
      <c r="B514">
        <v>28500</v>
      </c>
      <c r="C514" t="s">
        <v>880</v>
      </c>
      <c r="D514" t="s">
        <v>1096</v>
      </c>
      <c r="E514" s="1">
        <v>0</v>
      </c>
    </row>
    <row r="515" spans="1:5" x14ac:dyDescent="0.25">
      <c r="A515" t="str">
        <f t="shared" ref="A515:A578" si="8">C515&amp;B515&amp;D515</f>
        <v>S49528500T0580</v>
      </c>
      <c r="B515">
        <v>28500</v>
      </c>
      <c r="C515" t="s">
        <v>880</v>
      </c>
      <c r="D515" t="s">
        <v>1097</v>
      </c>
      <c r="E515" s="1">
        <v>0</v>
      </c>
    </row>
    <row r="516" spans="1:5" x14ac:dyDescent="0.25">
      <c r="A516" t="str">
        <f t="shared" si="8"/>
        <v>S49528500T0590</v>
      </c>
      <c r="B516">
        <v>28500</v>
      </c>
      <c r="C516" t="s">
        <v>880</v>
      </c>
      <c r="D516" t="s">
        <v>1098</v>
      </c>
      <c r="E516" s="1">
        <v>0</v>
      </c>
    </row>
    <row r="517" spans="1:5" x14ac:dyDescent="0.25">
      <c r="A517" t="str">
        <f t="shared" si="8"/>
        <v>S49528500T0600</v>
      </c>
      <c r="B517">
        <v>28500</v>
      </c>
      <c r="C517" t="s">
        <v>880</v>
      </c>
      <c r="D517" t="s">
        <v>1099</v>
      </c>
      <c r="E517" s="1">
        <v>0</v>
      </c>
    </row>
    <row r="518" spans="1:5" x14ac:dyDescent="0.25">
      <c r="A518" t="str">
        <f t="shared" si="8"/>
        <v>S49528500T0610</v>
      </c>
      <c r="B518">
        <v>28500</v>
      </c>
      <c r="C518" t="s">
        <v>880</v>
      </c>
      <c r="D518" t="s">
        <v>1100</v>
      </c>
      <c r="E518" s="1">
        <v>0</v>
      </c>
    </row>
    <row r="519" spans="1:5" x14ac:dyDescent="0.25">
      <c r="A519" t="str">
        <f t="shared" si="8"/>
        <v>S49528500T0620</v>
      </c>
      <c r="B519">
        <v>28500</v>
      </c>
      <c r="C519" t="s">
        <v>880</v>
      </c>
      <c r="D519" t="s">
        <v>1101</v>
      </c>
      <c r="E519" s="1">
        <v>0</v>
      </c>
    </row>
    <row r="520" spans="1:5" x14ac:dyDescent="0.25">
      <c r="A520" t="str">
        <f t="shared" si="8"/>
        <v>S49528500T0630</v>
      </c>
      <c r="B520">
        <v>28500</v>
      </c>
      <c r="C520" t="s">
        <v>880</v>
      </c>
      <c r="D520" t="s">
        <v>1102</v>
      </c>
      <c r="E520" s="1">
        <v>0</v>
      </c>
    </row>
    <row r="521" spans="1:5" x14ac:dyDescent="0.25">
      <c r="A521" t="str">
        <f t="shared" si="8"/>
        <v>S49528500T0640</v>
      </c>
      <c r="B521">
        <v>28500</v>
      </c>
      <c r="C521" t="s">
        <v>880</v>
      </c>
      <c r="D521" t="s">
        <v>1103</v>
      </c>
      <c r="E521" s="1">
        <v>0</v>
      </c>
    </row>
    <row r="522" spans="1:5" x14ac:dyDescent="0.25">
      <c r="A522" t="str">
        <f t="shared" si="8"/>
        <v>S49528500T0650</v>
      </c>
      <c r="B522">
        <v>28500</v>
      </c>
      <c r="C522" t="s">
        <v>880</v>
      </c>
      <c r="D522" t="s">
        <v>1104</v>
      </c>
      <c r="E522" s="1">
        <v>0</v>
      </c>
    </row>
    <row r="523" spans="1:5" x14ac:dyDescent="0.25">
      <c r="A523" t="str">
        <f t="shared" si="8"/>
        <v>S49528500T0700</v>
      </c>
      <c r="B523">
        <v>28500</v>
      </c>
      <c r="C523" t="s">
        <v>880</v>
      </c>
      <c r="D523" t="s">
        <v>1105</v>
      </c>
      <c r="E523" s="1">
        <v>285871.06000000006</v>
      </c>
    </row>
    <row r="524" spans="1:5" x14ac:dyDescent="0.25">
      <c r="A524" t="str">
        <f t="shared" si="8"/>
        <v>S49528500T0710</v>
      </c>
      <c r="B524">
        <v>28500</v>
      </c>
      <c r="C524" t="s">
        <v>880</v>
      </c>
      <c r="D524" t="s">
        <v>1106</v>
      </c>
      <c r="E524" s="1">
        <v>0</v>
      </c>
    </row>
    <row r="525" spans="1:5" x14ac:dyDescent="0.25">
      <c r="A525" t="str">
        <f t="shared" si="8"/>
        <v>S49528500T0720</v>
      </c>
      <c r="B525">
        <v>28500</v>
      </c>
      <c r="C525" t="s">
        <v>880</v>
      </c>
      <c r="D525" t="s">
        <v>1107</v>
      </c>
      <c r="E525" s="1">
        <v>0</v>
      </c>
    </row>
    <row r="526" spans="1:5" x14ac:dyDescent="0.25">
      <c r="A526" t="str">
        <f t="shared" si="8"/>
        <v>S49528500T0730</v>
      </c>
      <c r="B526">
        <v>28500</v>
      </c>
      <c r="C526" t="s">
        <v>880</v>
      </c>
      <c r="D526" t="s">
        <v>1108</v>
      </c>
      <c r="E526" s="1">
        <v>0</v>
      </c>
    </row>
    <row r="527" spans="1:5" x14ac:dyDescent="0.25">
      <c r="A527" t="str">
        <f t="shared" si="8"/>
        <v>S49528500T0740</v>
      </c>
      <c r="B527">
        <v>28500</v>
      </c>
      <c r="C527" t="s">
        <v>880</v>
      </c>
      <c r="D527" t="s">
        <v>1109</v>
      </c>
      <c r="E527" s="1">
        <v>0</v>
      </c>
    </row>
    <row r="528" spans="1:5" x14ac:dyDescent="0.25">
      <c r="A528" t="str">
        <f t="shared" si="8"/>
        <v>S49528500T0750</v>
      </c>
      <c r="B528">
        <v>28500</v>
      </c>
      <c r="C528" t="s">
        <v>880</v>
      </c>
      <c r="D528" t="s">
        <v>1110</v>
      </c>
      <c r="E528" s="1">
        <v>0</v>
      </c>
    </row>
    <row r="529" spans="1:5" x14ac:dyDescent="0.25">
      <c r="A529" t="str">
        <f t="shared" si="8"/>
        <v>S49528500T0760</v>
      </c>
      <c r="B529">
        <v>28500</v>
      </c>
      <c r="C529" t="s">
        <v>880</v>
      </c>
      <c r="D529" t="s">
        <v>1111</v>
      </c>
      <c r="E529" s="1">
        <v>-5390365.4000000004</v>
      </c>
    </row>
    <row r="530" spans="1:5" x14ac:dyDescent="0.25">
      <c r="A530" t="str">
        <f t="shared" si="8"/>
        <v>S49528500T0770</v>
      </c>
      <c r="B530">
        <v>28500</v>
      </c>
      <c r="C530" t="s">
        <v>880</v>
      </c>
      <c r="D530" t="s">
        <v>1112</v>
      </c>
      <c r="E530" s="1">
        <v>0</v>
      </c>
    </row>
    <row r="531" spans="1:5" x14ac:dyDescent="0.25">
      <c r="A531" t="str">
        <f t="shared" si="8"/>
        <v>S49528500T0780</v>
      </c>
      <c r="B531">
        <v>28500</v>
      </c>
      <c r="C531" t="s">
        <v>880</v>
      </c>
      <c r="D531" t="s">
        <v>1113</v>
      </c>
      <c r="E531" s="1">
        <v>-80114.669999999925</v>
      </c>
    </row>
    <row r="532" spans="1:5" x14ac:dyDescent="0.25">
      <c r="A532" t="str">
        <f t="shared" si="8"/>
        <v>S49528500T0790</v>
      </c>
      <c r="B532">
        <v>28500</v>
      </c>
      <c r="C532" t="s">
        <v>880</v>
      </c>
      <c r="D532" t="s">
        <v>1114</v>
      </c>
      <c r="E532" s="1">
        <v>0</v>
      </c>
    </row>
    <row r="533" spans="1:5" x14ac:dyDescent="0.25">
      <c r="A533" t="str">
        <f t="shared" si="8"/>
        <v>S49528500T0800</v>
      </c>
      <c r="B533">
        <v>28500</v>
      </c>
      <c r="C533" t="s">
        <v>880</v>
      </c>
      <c r="D533" t="s">
        <v>1115</v>
      </c>
      <c r="E533" s="1">
        <v>0</v>
      </c>
    </row>
    <row r="534" spans="1:5" x14ac:dyDescent="0.25">
      <c r="A534" t="str">
        <f t="shared" si="8"/>
        <v>S49528500T0810</v>
      </c>
      <c r="B534">
        <v>28500</v>
      </c>
      <c r="C534" t="s">
        <v>880</v>
      </c>
      <c r="D534" t="s">
        <v>1116</v>
      </c>
      <c r="E534" s="1">
        <v>0</v>
      </c>
    </row>
    <row r="535" spans="1:5" x14ac:dyDescent="0.25">
      <c r="A535" t="str">
        <f t="shared" si="8"/>
        <v>S49528500T0820</v>
      </c>
      <c r="B535">
        <v>28500</v>
      </c>
      <c r="C535" t="s">
        <v>880</v>
      </c>
      <c r="D535" t="s">
        <v>1117</v>
      </c>
      <c r="E535" s="1">
        <v>0</v>
      </c>
    </row>
    <row r="536" spans="1:5" x14ac:dyDescent="0.25">
      <c r="A536" t="str">
        <f t="shared" si="8"/>
        <v>S49528500T0840</v>
      </c>
      <c r="B536">
        <v>28500</v>
      </c>
      <c r="C536" t="s">
        <v>880</v>
      </c>
      <c r="D536" t="s">
        <v>1118</v>
      </c>
      <c r="E536" s="1">
        <v>0</v>
      </c>
    </row>
    <row r="537" spans="1:5" x14ac:dyDescent="0.25">
      <c r="A537" t="str">
        <f t="shared" si="8"/>
        <v>S49528500T0850</v>
      </c>
      <c r="B537">
        <v>28500</v>
      </c>
      <c r="C537" t="s">
        <v>880</v>
      </c>
      <c r="D537" t="s">
        <v>1119</v>
      </c>
      <c r="E537" s="1">
        <v>0</v>
      </c>
    </row>
    <row r="538" spans="1:5" x14ac:dyDescent="0.25">
      <c r="A538" t="str">
        <f t="shared" si="8"/>
        <v>S49528500T0860</v>
      </c>
      <c r="B538">
        <v>28500</v>
      </c>
      <c r="C538" t="s">
        <v>880</v>
      </c>
      <c r="D538" t="s">
        <v>1120</v>
      </c>
      <c r="E538" s="1">
        <v>0</v>
      </c>
    </row>
    <row r="539" spans="1:5" x14ac:dyDescent="0.25">
      <c r="A539" t="str">
        <f t="shared" si="8"/>
        <v>S49528500T0870</v>
      </c>
      <c r="B539">
        <v>28500</v>
      </c>
      <c r="C539" t="s">
        <v>880</v>
      </c>
      <c r="D539" t="s">
        <v>1121</v>
      </c>
      <c r="E539" s="1">
        <v>0</v>
      </c>
    </row>
    <row r="540" spans="1:5" x14ac:dyDescent="0.25">
      <c r="A540" t="str">
        <f t="shared" si="8"/>
        <v>S49528500T0880</v>
      </c>
      <c r="B540">
        <v>28500</v>
      </c>
      <c r="C540" t="s">
        <v>880</v>
      </c>
      <c r="D540" t="s">
        <v>1122</v>
      </c>
      <c r="E540" s="1">
        <v>0</v>
      </c>
    </row>
    <row r="541" spans="1:5" x14ac:dyDescent="0.25">
      <c r="A541" t="str">
        <f t="shared" si="8"/>
        <v>S49528500T0890</v>
      </c>
      <c r="B541">
        <v>28500</v>
      </c>
      <c r="C541" t="s">
        <v>880</v>
      </c>
      <c r="D541" t="s">
        <v>1123</v>
      </c>
      <c r="E541" s="1">
        <v>0</v>
      </c>
    </row>
    <row r="542" spans="1:5" x14ac:dyDescent="0.25">
      <c r="A542" t="str">
        <f t="shared" si="8"/>
        <v>S49528500T0900</v>
      </c>
      <c r="B542">
        <v>28500</v>
      </c>
      <c r="C542" t="s">
        <v>880</v>
      </c>
      <c r="D542" t="s">
        <v>1124</v>
      </c>
      <c r="E542" s="1">
        <v>0</v>
      </c>
    </row>
    <row r="543" spans="1:5" x14ac:dyDescent="0.25">
      <c r="A543" t="str">
        <f t="shared" si="8"/>
        <v>S49528500T1050</v>
      </c>
      <c r="B543">
        <v>28500</v>
      </c>
      <c r="C543" t="s">
        <v>880</v>
      </c>
      <c r="D543" t="s">
        <v>1125</v>
      </c>
      <c r="E543" s="1">
        <v>0</v>
      </c>
    </row>
    <row r="544" spans="1:5" x14ac:dyDescent="0.25">
      <c r="A544" t="str">
        <f t="shared" si="8"/>
        <v>S49528500T1150</v>
      </c>
      <c r="B544">
        <v>28500</v>
      </c>
      <c r="C544" t="s">
        <v>880</v>
      </c>
      <c r="D544" t="s">
        <v>1126</v>
      </c>
      <c r="E544" s="1">
        <v>0</v>
      </c>
    </row>
    <row r="545" spans="1:5" x14ac:dyDescent="0.25">
      <c r="A545" t="str">
        <f t="shared" si="8"/>
        <v>S49528500T1250</v>
      </c>
      <c r="B545">
        <v>28500</v>
      </c>
      <c r="C545" t="s">
        <v>880</v>
      </c>
      <c r="D545" t="s">
        <v>1127</v>
      </c>
      <c r="E545" s="1">
        <v>0</v>
      </c>
    </row>
    <row r="546" spans="1:5" x14ac:dyDescent="0.25">
      <c r="A546" t="str">
        <f t="shared" si="8"/>
        <v>S49528500T1310</v>
      </c>
      <c r="B546">
        <v>28500</v>
      </c>
      <c r="C546" t="s">
        <v>880</v>
      </c>
      <c r="D546" t="s">
        <v>1128</v>
      </c>
      <c r="E546" s="1">
        <v>0</v>
      </c>
    </row>
    <row r="547" spans="1:5" x14ac:dyDescent="0.25">
      <c r="A547" t="str">
        <f t="shared" si="8"/>
        <v>S49528500T1320</v>
      </c>
      <c r="B547">
        <v>28500</v>
      </c>
      <c r="C547" t="s">
        <v>880</v>
      </c>
      <c r="D547" t="s">
        <v>1129</v>
      </c>
      <c r="E547" s="1">
        <v>-28.150000000000091</v>
      </c>
    </row>
    <row r="548" spans="1:5" x14ac:dyDescent="0.25">
      <c r="A548" t="str">
        <f t="shared" si="8"/>
        <v>S49528500T1330</v>
      </c>
      <c r="B548">
        <v>28500</v>
      </c>
      <c r="C548" t="s">
        <v>880</v>
      </c>
      <c r="D548" t="s">
        <v>1130</v>
      </c>
      <c r="E548" s="1">
        <v>0</v>
      </c>
    </row>
    <row r="549" spans="1:5" x14ac:dyDescent="0.25">
      <c r="A549" t="str">
        <f t="shared" si="8"/>
        <v>S49528500T1500</v>
      </c>
      <c r="B549">
        <v>28500</v>
      </c>
      <c r="C549" t="s">
        <v>880</v>
      </c>
      <c r="D549" t="s">
        <v>1131</v>
      </c>
      <c r="E549" s="1">
        <v>0</v>
      </c>
    </row>
    <row r="550" spans="1:5" x14ac:dyDescent="0.25">
      <c r="A550" t="str">
        <f t="shared" si="8"/>
        <v>S49528500T1550</v>
      </c>
      <c r="B550">
        <v>28500</v>
      </c>
      <c r="C550" t="s">
        <v>880</v>
      </c>
      <c r="D550" t="s">
        <v>1132</v>
      </c>
      <c r="E550" s="1">
        <v>0</v>
      </c>
    </row>
    <row r="551" spans="1:5" x14ac:dyDescent="0.25">
      <c r="A551" t="str">
        <f t="shared" si="8"/>
        <v>S49528500T1800</v>
      </c>
      <c r="B551">
        <v>28500</v>
      </c>
      <c r="C551" t="s">
        <v>880</v>
      </c>
      <c r="D551" t="s">
        <v>1133</v>
      </c>
      <c r="E551" s="1">
        <v>0</v>
      </c>
    </row>
    <row r="552" spans="1:5" x14ac:dyDescent="0.25">
      <c r="A552" t="str">
        <f t="shared" si="8"/>
        <v>S49528500T1900</v>
      </c>
      <c r="B552">
        <v>28500</v>
      </c>
      <c r="C552" t="s">
        <v>880</v>
      </c>
      <c r="D552" t="s">
        <v>1134</v>
      </c>
      <c r="E552" s="1">
        <v>-1050</v>
      </c>
    </row>
    <row r="553" spans="1:5" x14ac:dyDescent="0.25">
      <c r="A553" t="str">
        <f t="shared" si="8"/>
        <v>S49528500T2050</v>
      </c>
      <c r="B553">
        <v>28500</v>
      </c>
      <c r="C553" t="s">
        <v>880</v>
      </c>
      <c r="D553" t="s">
        <v>1135</v>
      </c>
      <c r="E553" s="1">
        <v>0</v>
      </c>
    </row>
    <row r="554" spans="1:5" x14ac:dyDescent="0.25">
      <c r="A554" t="str">
        <f t="shared" si="8"/>
        <v>S49528500T2200</v>
      </c>
      <c r="B554">
        <v>28500</v>
      </c>
      <c r="C554" t="s">
        <v>880</v>
      </c>
      <c r="D554" t="s">
        <v>1136</v>
      </c>
      <c r="E554" s="1">
        <v>0</v>
      </c>
    </row>
    <row r="555" spans="1:5" x14ac:dyDescent="0.25">
      <c r="A555" t="str">
        <f t="shared" si="8"/>
        <v>S49528500T2700</v>
      </c>
      <c r="B555">
        <v>28500</v>
      </c>
      <c r="C555" t="s">
        <v>880</v>
      </c>
      <c r="D555" t="s">
        <v>1137</v>
      </c>
      <c r="E555" s="1">
        <v>0</v>
      </c>
    </row>
    <row r="556" spans="1:5" x14ac:dyDescent="0.25">
      <c r="A556" t="str">
        <f t="shared" si="8"/>
        <v>S49528500T2900</v>
      </c>
      <c r="B556">
        <v>28500</v>
      </c>
      <c r="C556" t="s">
        <v>880</v>
      </c>
      <c r="D556" t="s">
        <v>1138</v>
      </c>
      <c r="E556" s="1">
        <v>0</v>
      </c>
    </row>
    <row r="557" spans="1:5" x14ac:dyDescent="0.25">
      <c r="A557" t="str">
        <f t="shared" si="8"/>
        <v>S49528500T3000</v>
      </c>
      <c r="B557">
        <v>28500</v>
      </c>
      <c r="C557" t="s">
        <v>880</v>
      </c>
      <c r="D557" t="s">
        <v>1139</v>
      </c>
      <c r="E557" s="1">
        <v>0</v>
      </c>
    </row>
    <row r="558" spans="1:5" x14ac:dyDescent="0.25">
      <c r="A558" t="str">
        <f t="shared" si="8"/>
        <v>S49528500T3010</v>
      </c>
      <c r="B558">
        <v>28500</v>
      </c>
      <c r="C558" t="s">
        <v>880</v>
      </c>
      <c r="D558" t="s">
        <v>1140</v>
      </c>
      <c r="E558" s="1">
        <v>-11545.34</v>
      </c>
    </row>
    <row r="559" spans="1:5" x14ac:dyDescent="0.25">
      <c r="A559" t="str">
        <f t="shared" si="8"/>
        <v>S49528500T3050</v>
      </c>
      <c r="B559">
        <v>28500</v>
      </c>
      <c r="C559" t="s">
        <v>880</v>
      </c>
      <c r="D559" t="s">
        <v>1141</v>
      </c>
      <c r="E559" s="1">
        <v>0</v>
      </c>
    </row>
    <row r="560" spans="1:5" x14ac:dyDescent="0.25">
      <c r="A560" t="str">
        <f t="shared" si="8"/>
        <v>S49528500T3100</v>
      </c>
      <c r="B560">
        <v>28500</v>
      </c>
      <c r="C560" t="s">
        <v>880</v>
      </c>
      <c r="D560" t="s">
        <v>1142</v>
      </c>
      <c r="E560" s="1">
        <v>0</v>
      </c>
    </row>
    <row r="561" spans="1:5" x14ac:dyDescent="0.25">
      <c r="A561" t="str">
        <f t="shared" si="8"/>
        <v>S49528500T3200</v>
      </c>
      <c r="B561">
        <v>28500</v>
      </c>
      <c r="C561" t="s">
        <v>880</v>
      </c>
      <c r="D561" t="s">
        <v>1143</v>
      </c>
      <c r="E561" s="1">
        <v>149224.10000000009</v>
      </c>
    </row>
    <row r="562" spans="1:5" x14ac:dyDescent="0.25">
      <c r="A562" t="str">
        <f t="shared" si="8"/>
        <v>S49528500T3510</v>
      </c>
      <c r="B562">
        <v>28500</v>
      </c>
      <c r="C562" t="s">
        <v>880</v>
      </c>
      <c r="D562" t="s">
        <v>1144</v>
      </c>
      <c r="E562" s="1">
        <v>0</v>
      </c>
    </row>
    <row r="563" spans="1:5" x14ac:dyDescent="0.25">
      <c r="A563" t="str">
        <f t="shared" si="8"/>
        <v>S49528500T3800</v>
      </c>
      <c r="B563">
        <v>28500</v>
      </c>
      <c r="C563" t="s">
        <v>880</v>
      </c>
      <c r="D563" t="s">
        <v>1145</v>
      </c>
      <c r="E563" s="1">
        <v>0</v>
      </c>
    </row>
    <row r="564" spans="1:5" x14ac:dyDescent="0.25">
      <c r="A564" t="str">
        <f t="shared" si="8"/>
        <v>S49528500T3810</v>
      </c>
      <c r="B564">
        <v>28500</v>
      </c>
      <c r="C564" t="s">
        <v>880</v>
      </c>
      <c r="D564" t="s">
        <v>1146</v>
      </c>
      <c r="E564" s="1">
        <v>0</v>
      </c>
    </row>
    <row r="565" spans="1:5" x14ac:dyDescent="0.25">
      <c r="A565" t="str">
        <f t="shared" si="8"/>
        <v>S49528500T3820</v>
      </c>
      <c r="B565">
        <v>28500</v>
      </c>
      <c r="C565" t="s">
        <v>880</v>
      </c>
      <c r="D565" t="s">
        <v>1147</v>
      </c>
      <c r="E565" s="1">
        <v>0</v>
      </c>
    </row>
    <row r="566" spans="1:5" x14ac:dyDescent="0.25">
      <c r="A566" t="str">
        <f t="shared" si="8"/>
        <v>S49528500T3830</v>
      </c>
      <c r="B566">
        <v>28500</v>
      </c>
      <c r="C566" t="s">
        <v>880</v>
      </c>
      <c r="D566" t="s">
        <v>1148</v>
      </c>
      <c r="E566" s="1">
        <v>0</v>
      </c>
    </row>
    <row r="567" spans="1:5" x14ac:dyDescent="0.25">
      <c r="A567" t="str">
        <f t="shared" si="8"/>
        <v>S49528500T3900</v>
      </c>
      <c r="B567">
        <v>28500</v>
      </c>
      <c r="C567" t="s">
        <v>880</v>
      </c>
      <c r="D567" t="s">
        <v>1149</v>
      </c>
      <c r="E567" s="1">
        <v>0</v>
      </c>
    </row>
    <row r="568" spans="1:5" x14ac:dyDescent="0.25">
      <c r="A568" t="str">
        <f t="shared" si="8"/>
        <v>S49528500T4400</v>
      </c>
      <c r="B568">
        <v>28500</v>
      </c>
      <c r="C568" t="s">
        <v>880</v>
      </c>
      <c r="D568" t="s">
        <v>1150</v>
      </c>
      <c r="E568" s="1">
        <v>0</v>
      </c>
    </row>
    <row r="569" spans="1:5" x14ac:dyDescent="0.25">
      <c r="A569" t="str">
        <f t="shared" si="8"/>
        <v>S49528500T4500</v>
      </c>
      <c r="B569">
        <v>28500</v>
      </c>
      <c r="C569" t="s">
        <v>880</v>
      </c>
      <c r="D569" t="s">
        <v>1151</v>
      </c>
      <c r="E569" s="1">
        <v>-19850.550000000745</v>
      </c>
    </row>
    <row r="570" spans="1:5" x14ac:dyDescent="0.25">
      <c r="A570" t="str">
        <f t="shared" si="8"/>
        <v>S49528500T4600</v>
      </c>
      <c r="B570">
        <v>28500</v>
      </c>
      <c r="C570" t="s">
        <v>880</v>
      </c>
      <c r="D570" t="s">
        <v>1152</v>
      </c>
      <c r="E570" s="1">
        <v>0</v>
      </c>
    </row>
    <row r="571" spans="1:5" x14ac:dyDescent="0.25">
      <c r="A571" t="str">
        <f t="shared" si="8"/>
        <v>S49528500T4800</v>
      </c>
      <c r="B571">
        <v>28500</v>
      </c>
      <c r="C571" t="s">
        <v>880</v>
      </c>
      <c r="D571" t="s">
        <v>1153</v>
      </c>
      <c r="E571" s="1">
        <v>0</v>
      </c>
    </row>
    <row r="572" spans="1:5" x14ac:dyDescent="0.25">
      <c r="A572" t="str">
        <f t="shared" si="8"/>
        <v>S49528500T5050</v>
      </c>
      <c r="B572">
        <v>28500</v>
      </c>
      <c r="C572" t="s">
        <v>880</v>
      </c>
      <c r="D572" t="s">
        <v>1154</v>
      </c>
      <c r="E572" s="1">
        <v>0</v>
      </c>
    </row>
    <row r="573" spans="1:5" x14ac:dyDescent="0.25">
      <c r="A573" t="str">
        <f t="shared" si="8"/>
        <v>S49528500T5060</v>
      </c>
      <c r="B573">
        <v>28500</v>
      </c>
      <c r="C573" t="s">
        <v>880</v>
      </c>
      <c r="D573" t="s">
        <v>1155</v>
      </c>
      <c r="E573" s="1">
        <v>0</v>
      </c>
    </row>
    <row r="574" spans="1:5" x14ac:dyDescent="0.25">
      <c r="A574" t="str">
        <f t="shared" si="8"/>
        <v>S49528500T5100</v>
      </c>
      <c r="B574">
        <v>28500</v>
      </c>
      <c r="C574" t="s">
        <v>880</v>
      </c>
      <c r="D574" t="s">
        <v>1156</v>
      </c>
      <c r="E574" s="1">
        <v>0</v>
      </c>
    </row>
    <row r="575" spans="1:5" x14ac:dyDescent="0.25">
      <c r="A575" t="str">
        <f t="shared" si="8"/>
        <v>S49528500T5130</v>
      </c>
      <c r="B575">
        <v>28500</v>
      </c>
      <c r="C575" t="s">
        <v>880</v>
      </c>
      <c r="D575" t="s">
        <v>1157</v>
      </c>
      <c r="E575" s="1">
        <v>0</v>
      </c>
    </row>
    <row r="576" spans="1:5" x14ac:dyDescent="0.25">
      <c r="A576" t="str">
        <f t="shared" si="8"/>
        <v>S49528500T5200</v>
      </c>
      <c r="B576">
        <v>28500</v>
      </c>
      <c r="C576" t="s">
        <v>880</v>
      </c>
      <c r="D576" t="s">
        <v>1158</v>
      </c>
      <c r="E576" s="1">
        <v>0</v>
      </c>
    </row>
    <row r="577" spans="1:5" x14ac:dyDescent="0.25">
      <c r="A577" t="str">
        <f t="shared" si="8"/>
        <v>S49528500T5300</v>
      </c>
      <c r="B577">
        <v>28500</v>
      </c>
      <c r="C577" t="s">
        <v>880</v>
      </c>
      <c r="D577" t="s">
        <v>1159</v>
      </c>
      <c r="E577" s="1">
        <v>0</v>
      </c>
    </row>
    <row r="578" spans="1:5" x14ac:dyDescent="0.25">
      <c r="A578" t="str">
        <f t="shared" si="8"/>
        <v>S49528500T5310</v>
      </c>
      <c r="B578">
        <v>28500</v>
      </c>
      <c r="C578" t="s">
        <v>880</v>
      </c>
      <c r="D578" t="s">
        <v>1160</v>
      </c>
      <c r="E578" s="1">
        <v>0</v>
      </c>
    </row>
    <row r="579" spans="1:5" x14ac:dyDescent="0.25">
      <c r="A579" t="str">
        <f t="shared" ref="A579:A642" si="9">C579&amp;B579&amp;D579</f>
        <v>S49528500T5400</v>
      </c>
      <c r="B579">
        <v>28500</v>
      </c>
      <c r="C579" t="s">
        <v>880</v>
      </c>
      <c r="D579" t="s">
        <v>1161</v>
      </c>
      <c r="E579" s="1">
        <v>0</v>
      </c>
    </row>
    <row r="580" spans="1:5" x14ac:dyDescent="0.25">
      <c r="A580" t="str">
        <f t="shared" si="9"/>
        <v>S49528500T5500</v>
      </c>
      <c r="B580">
        <v>28500</v>
      </c>
      <c r="C580" t="s">
        <v>880</v>
      </c>
      <c r="D580" t="s">
        <v>1162</v>
      </c>
      <c r="E580" s="1">
        <v>-1254.390000000014</v>
      </c>
    </row>
    <row r="581" spans="1:5" x14ac:dyDescent="0.25">
      <c r="A581" t="str">
        <f t="shared" si="9"/>
        <v>S49528500T5600</v>
      </c>
      <c r="B581">
        <v>28500</v>
      </c>
      <c r="C581" t="s">
        <v>880</v>
      </c>
      <c r="D581" t="s">
        <v>1163</v>
      </c>
      <c r="E581" s="1">
        <v>0</v>
      </c>
    </row>
    <row r="582" spans="1:5" x14ac:dyDescent="0.25">
      <c r="A582" t="str">
        <f t="shared" si="9"/>
        <v>S49528500T5700</v>
      </c>
      <c r="B582">
        <v>28500</v>
      </c>
      <c r="C582" t="s">
        <v>880</v>
      </c>
      <c r="D582" t="s">
        <v>1164</v>
      </c>
      <c r="E582" s="1">
        <v>674505.46</v>
      </c>
    </row>
    <row r="583" spans="1:5" x14ac:dyDescent="0.25">
      <c r="A583" t="str">
        <f t="shared" si="9"/>
        <v>S49528500T5800</v>
      </c>
      <c r="B583">
        <v>28500</v>
      </c>
      <c r="C583" t="s">
        <v>880</v>
      </c>
      <c r="D583" t="s">
        <v>1165</v>
      </c>
      <c r="E583" s="1">
        <v>0</v>
      </c>
    </row>
    <row r="584" spans="1:5" x14ac:dyDescent="0.25">
      <c r="A584" t="str">
        <f t="shared" si="9"/>
        <v>S49528500T6000</v>
      </c>
      <c r="B584">
        <v>28500</v>
      </c>
      <c r="C584" t="s">
        <v>880</v>
      </c>
      <c r="D584" t="s">
        <v>1166</v>
      </c>
      <c r="E584" s="1">
        <v>0</v>
      </c>
    </row>
    <row r="585" spans="1:5" x14ac:dyDescent="0.25">
      <c r="A585" t="str">
        <f t="shared" si="9"/>
        <v>S49528500T6100</v>
      </c>
      <c r="B585">
        <v>28500</v>
      </c>
      <c r="C585" t="s">
        <v>880</v>
      </c>
      <c r="D585" t="s">
        <v>1167</v>
      </c>
      <c r="E585" s="1">
        <v>0</v>
      </c>
    </row>
    <row r="586" spans="1:5" x14ac:dyDescent="0.25">
      <c r="A586" t="str">
        <f t="shared" si="9"/>
        <v>S49528500T6500</v>
      </c>
      <c r="B586">
        <v>28500</v>
      </c>
      <c r="C586" t="s">
        <v>880</v>
      </c>
      <c r="D586" t="s">
        <v>1168</v>
      </c>
      <c r="E586" s="1">
        <v>0</v>
      </c>
    </row>
    <row r="587" spans="1:5" x14ac:dyDescent="0.25">
      <c r="A587" t="str">
        <f t="shared" si="9"/>
        <v>S49528500T7050</v>
      </c>
      <c r="B587">
        <v>28500</v>
      </c>
      <c r="C587" t="s">
        <v>880</v>
      </c>
      <c r="D587" t="s">
        <v>1169</v>
      </c>
      <c r="E587" s="1">
        <v>0</v>
      </c>
    </row>
    <row r="588" spans="1:5" x14ac:dyDescent="0.25">
      <c r="A588" t="str">
        <f t="shared" si="9"/>
        <v>S49528500T7200</v>
      </c>
      <c r="B588">
        <v>28500</v>
      </c>
      <c r="C588" t="s">
        <v>880</v>
      </c>
      <c r="D588" t="s">
        <v>1170</v>
      </c>
      <c r="E588" s="1">
        <v>0</v>
      </c>
    </row>
    <row r="589" spans="1:5" x14ac:dyDescent="0.25">
      <c r="A589" t="str">
        <f t="shared" si="9"/>
        <v>S49528500T7300</v>
      </c>
      <c r="B589">
        <v>28500</v>
      </c>
      <c r="C589" t="s">
        <v>880</v>
      </c>
      <c r="D589" t="s">
        <v>1171</v>
      </c>
      <c r="E589" s="1">
        <v>0</v>
      </c>
    </row>
    <row r="590" spans="1:5" x14ac:dyDescent="0.25">
      <c r="A590" t="str">
        <f t="shared" si="9"/>
        <v>S49528500T7400</v>
      </c>
      <c r="B590">
        <v>28500</v>
      </c>
      <c r="C590" t="s">
        <v>880</v>
      </c>
      <c r="D590" t="s">
        <v>1172</v>
      </c>
      <c r="E590" s="1">
        <v>0</v>
      </c>
    </row>
    <row r="591" spans="1:5" x14ac:dyDescent="0.25">
      <c r="A591" t="str">
        <f t="shared" si="9"/>
        <v>S49528500T7410</v>
      </c>
      <c r="B591">
        <v>28500</v>
      </c>
      <c r="C591" t="s">
        <v>880</v>
      </c>
      <c r="D591" t="s">
        <v>1173</v>
      </c>
      <c r="E591" s="1">
        <v>0</v>
      </c>
    </row>
    <row r="592" spans="1:5" x14ac:dyDescent="0.25">
      <c r="A592" t="str">
        <f t="shared" si="9"/>
        <v>S49528500T7420</v>
      </c>
      <c r="B592">
        <v>28500</v>
      </c>
      <c r="C592" t="s">
        <v>880</v>
      </c>
      <c r="D592" t="s">
        <v>1174</v>
      </c>
      <c r="E592" s="1">
        <v>-984.99000000022352</v>
      </c>
    </row>
    <row r="593" spans="1:5" x14ac:dyDescent="0.25">
      <c r="A593" t="str">
        <f t="shared" si="9"/>
        <v>S49528500T8000</v>
      </c>
      <c r="B593">
        <v>28500</v>
      </c>
      <c r="C593" t="s">
        <v>880</v>
      </c>
      <c r="D593" t="s">
        <v>1175</v>
      </c>
      <c r="E593" s="1">
        <v>0</v>
      </c>
    </row>
    <row r="594" spans="1:5" x14ac:dyDescent="0.25">
      <c r="A594" t="str">
        <f t="shared" si="9"/>
        <v>S49528500T8010</v>
      </c>
      <c r="B594">
        <v>28500</v>
      </c>
      <c r="C594" t="s">
        <v>880</v>
      </c>
      <c r="D594" t="s">
        <v>1176</v>
      </c>
      <c r="E594" s="1">
        <v>0</v>
      </c>
    </row>
    <row r="595" spans="1:5" x14ac:dyDescent="0.25">
      <c r="A595" t="str">
        <f t="shared" si="9"/>
        <v>S49528500T8020</v>
      </c>
      <c r="B595">
        <v>28500</v>
      </c>
      <c r="C595" t="s">
        <v>880</v>
      </c>
      <c r="D595" t="s">
        <v>1177</v>
      </c>
      <c r="E595" s="1">
        <v>0</v>
      </c>
    </row>
    <row r="596" spans="1:5" x14ac:dyDescent="0.25">
      <c r="A596" t="str">
        <f t="shared" si="9"/>
        <v>S49528500T8030</v>
      </c>
      <c r="B596">
        <v>28500</v>
      </c>
      <c r="C596" t="s">
        <v>880</v>
      </c>
      <c r="D596" t="s">
        <v>1178</v>
      </c>
      <c r="E596" s="1">
        <v>0</v>
      </c>
    </row>
    <row r="597" spans="1:5" x14ac:dyDescent="0.25">
      <c r="A597" t="str">
        <f t="shared" si="9"/>
        <v>S49528500T8040</v>
      </c>
      <c r="B597">
        <v>28500</v>
      </c>
      <c r="C597" t="s">
        <v>880</v>
      </c>
      <c r="D597" t="s">
        <v>1179</v>
      </c>
      <c r="E597" s="1">
        <v>-9810.5999999999767</v>
      </c>
    </row>
    <row r="598" spans="1:5" x14ac:dyDescent="0.25">
      <c r="A598" t="str">
        <f t="shared" si="9"/>
        <v>S49528500T8050</v>
      </c>
      <c r="B598">
        <v>28500</v>
      </c>
      <c r="C598" t="s">
        <v>880</v>
      </c>
      <c r="D598" t="s">
        <v>1180</v>
      </c>
      <c r="E598" s="1">
        <v>0</v>
      </c>
    </row>
    <row r="599" spans="1:5" x14ac:dyDescent="0.25">
      <c r="A599" t="str">
        <f t="shared" si="9"/>
        <v>S49528500T8080</v>
      </c>
      <c r="B599">
        <v>28500</v>
      </c>
      <c r="C599" t="s">
        <v>880</v>
      </c>
      <c r="D599" t="s">
        <v>1181</v>
      </c>
      <c r="E599" s="1">
        <v>0</v>
      </c>
    </row>
    <row r="600" spans="1:5" x14ac:dyDescent="0.25">
      <c r="A600" t="str">
        <f t="shared" si="9"/>
        <v>S49528500T8090</v>
      </c>
      <c r="B600">
        <v>28500</v>
      </c>
      <c r="C600" t="s">
        <v>880</v>
      </c>
      <c r="D600" t="s">
        <v>1182</v>
      </c>
      <c r="E600" s="1">
        <v>0</v>
      </c>
    </row>
    <row r="601" spans="1:5" x14ac:dyDescent="0.25">
      <c r="A601" t="str">
        <f t="shared" si="9"/>
        <v>S49528500T8110</v>
      </c>
      <c r="B601">
        <v>28500</v>
      </c>
      <c r="C601" t="s">
        <v>880</v>
      </c>
      <c r="D601" t="s">
        <v>1183</v>
      </c>
      <c r="E601" s="1">
        <v>0</v>
      </c>
    </row>
    <row r="602" spans="1:5" x14ac:dyDescent="0.25">
      <c r="A602" t="str">
        <f t="shared" si="9"/>
        <v>S49528500T8120</v>
      </c>
      <c r="B602">
        <v>28500</v>
      </c>
      <c r="C602" t="s">
        <v>880</v>
      </c>
      <c r="D602" t="s">
        <v>1184</v>
      </c>
      <c r="E602" s="1">
        <v>0</v>
      </c>
    </row>
    <row r="603" spans="1:5" x14ac:dyDescent="0.25">
      <c r="A603" t="str">
        <f t="shared" si="9"/>
        <v>S49528500T8130</v>
      </c>
      <c r="B603">
        <v>28500</v>
      </c>
      <c r="C603" t="s">
        <v>880</v>
      </c>
      <c r="D603" t="s">
        <v>1185</v>
      </c>
      <c r="E603" s="1">
        <v>0</v>
      </c>
    </row>
    <row r="604" spans="1:5" x14ac:dyDescent="0.25">
      <c r="A604" t="str">
        <f t="shared" si="9"/>
        <v>S49528500T9050</v>
      </c>
      <c r="B604">
        <v>28500</v>
      </c>
      <c r="C604" t="s">
        <v>880</v>
      </c>
      <c r="D604" t="s">
        <v>1186</v>
      </c>
      <c r="E604" s="1">
        <v>0</v>
      </c>
    </row>
    <row r="605" spans="1:5" x14ac:dyDescent="0.25">
      <c r="A605" t="str">
        <f t="shared" si="9"/>
        <v>S49528500T9060</v>
      </c>
      <c r="B605">
        <v>28500</v>
      </c>
      <c r="C605" t="s">
        <v>880</v>
      </c>
      <c r="D605" t="s">
        <v>1187</v>
      </c>
      <c r="E605" s="1">
        <v>0</v>
      </c>
    </row>
    <row r="606" spans="1:5" x14ac:dyDescent="0.25">
      <c r="A606" t="str">
        <f t="shared" si="9"/>
        <v>S49528500T9550</v>
      </c>
      <c r="B606">
        <v>28500</v>
      </c>
      <c r="C606" t="s">
        <v>880</v>
      </c>
      <c r="D606" t="s">
        <v>1188</v>
      </c>
      <c r="E606" s="1">
        <v>0</v>
      </c>
    </row>
    <row r="607" spans="1:5" x14ac:dyDescent="0.25">
      <c r="A607" t="str">
        <f t="shared" si="9"/>
        <v>S49528500T9900</v>
      </c>
      <c r="B607">
        <v>28500</v>
      </c>
      <c r="C607" t="s">
        <v>880</v>
      </c>
      <c r="D607" t="s">
        <v>1189</v>
      </c>
      <c r="E607" s="1">
        <v>-2852.6299999998882</v>
      </c>
    </row>
    <row r="608" spans="1:5" x14ac:dyDescent="0.25">
      <c r="A608" t="str">
        <f t="shared" si="9"/>
        <v>S49528500T9990</v>
      </c>
      <c r="B608">
        <v>28500</v>
      </c>
      <c r="C608" t="s">
        <v>880</v>
      </c>
      <c r="D608" t="s">
        <v>1190</v>
      </c>
      <c r="E608" s="1">
        <v>0</v>
      </c>
    </row>
    <row r="609" spans="1:5" x14ac:dyDescent="0.25">
      <c r="A609" t="str">
        <f t="shared" si="9"/>
        <v>S49528500WS100</v>
      </c>
      <c r="B609">
        <v>28500</v>
      </c>
      <c r="C609" t="s">
        <v>880</v>
      </c>
      <c r="D609" t="s">
        <v>945</v>
      </c>
      <c r="E609" s="1">
        <v>-5687604.0300000012</v>
      </c>
    </row>
    <row r="610" spans="1:5" x14ac:dyDescent="0.25">
      <c r="A610" t="str">
        <f t="shared" si="9"/>
        <v>S49528500WS150</v>
      </c>
      <c r="B610">
        <v>28500</v>
      </c>
      <c r="C610" t="s">
        <v>880</v>
      </c>
      <c r="D610" t="s">
        <v>946</v>
      </c>
      <c r="E610" s="1">
        <v>0</v>
      </c>
    </row>
    <row r="611" spans="1:5" x14ac:dyDescent="0.25">
      <c r="A611" t="str">
        <f t="shared" si="9"/>
        <v>S49528500Y4200</v>
      </c>
      <c r="B611">
        <v>28500</v>
      </c>
      <c r="C611" t="s">
        <v>880</v>
      </c>
      <c r="D611" t="s">
        <v>1191</v>
      </c>
      <c r="E611" s="1">
        <v>0</v>
      </c>
    </row>
    <row r="612" spans="1:5" x14ac:dyDescent="0.25">
      <c r="A612" t="str">
        <f t="shared" si="9"/>
        <v>S49528500YG100</v>
      </c>
      <c r="B612">
        <v>28500</v>
      </c>
      <c r="C612" t="s">
        <v>880</v>
      </c>
      <c r="D612" t="s">
        <v>1192</v>
      </c>
      <c r="E612" s="1">
        <v>0</v>
      </c>
    </row>
    <row r="613" spans="1:5" x14ac:dyDescent="0.25">
      <c r="A613" t="str">
        <f t="shared" si="9"/>
        <v>S49528500YGF00</v>
      </c>
      <c r="B613">
        <v>28500</v>
      </c>
      <c r="C613" t="s">
        <v>880</v>
      </c>
      <c r="D613" t="s">
        <v>1193</v>
      </c>
      <c r="E613" s="1">
        <v>0</v>
      </c>
    </row>
    <row r="614" spans="1:5" x14ac:dyDescent="0.25">
      <c r="A614" t="str">
        <f t="shared" si="9"/>
        <v>S49528500YGM00</v>
      </c>
      <c r="B614">
        <v>28500</v>
      </c>
      <c r="C614" t="s">
        <v>880</v>
      </c>
      <c r="D614" t="s">
        <v>1194</v>
      </c>
      <c r="E614" s="1">
        <v>0</v>
      </c>
    </row>
    <row r="615" spans="1:5" x14ac:dyDescent="0.25">
      <c r="A615" t="str">
        <f t="shared" si="9"/>
        <v>S49528500YM100</v>
      </c>
      <c r="B615">
        <v>28500</v>
      </c>
      <c r="C615" t="s">
        <v>880</v>
      </c>
      <c r="D615" t="s">
        <v>924</v>
      </c>
      <c r="E615" s="1">
        <v>0</v>
      </c>
    </row>
    <row r="616" spans="1:5" x14ac:dyDescent="0.25">
      <c r="A616" t="str">
        <f t="shared" si="9"/>
        <v>S49528500YMD00</v>
      </c>
      <c r="B616">
        <v>28500</v>
      </c>
      <c r="C616" t="s">
        <v>880</v>
      </c>
      <c r="D616" t="s">
        <v>1195</v>
      </c>
      <c r="E616" s="1">
        <v>0</v>
      </c>
    </row>
    <row r="617" spans="1:5" x14ac:dyDescent="0.25">
      <c r="A617" t="str">
        <f t="shared" si="9"/>
        <v>S49528500YMG00</v>
      </c>
      <c r="B617">
        <v>28500</v>
      </c>
      <c r="C617" t="s">
        <v>880</v>
      </c>
      <c r="D617" t="s">
        <v>1196</v>
      </c>
      <c r="E617" s="1">
        <v>0</v>
      </c>
    </row>
    <row r="618" spans="1:5" x14ac:dyDescent="0.25">
      <c r="A618" t="str">
        <f t="shared" si="9"/>
        <v>S49528500YMI00</v>
      </c>
      <c r="B618">
        <v>28500</v>
      </c>
      <c r="C618" t="s">
        <v>880</v>
      </c>
      <c r="D618" t="s">
        <v>1197</v>
      </c>
      <c r="E618" s="1">
        <v>0</v>
      </c>
    </row>
    <row r="619" spans="1:5" x14ac:dyDescent="0.25">
      <c r="A619" t="str">
        <f t="shared" si="9"/>
        <v>S49528500Z0100</v>
      </c>
      <c r="B619">
        <v>28500</v>
      </c>
      <c r="C619" t="s">
        <v>880</v>
      </c>
      <c r="D619" t="s">
        <v>892</v>
      </c>
      <c r="E619" s="1">
        <v>0</v>
      </c>
    </row>
    <row r="620" spans="1:5" x14ac:dyDescent="0.25">
      <c r="A620" t="str">
        <f t="shared" si="9"/>
        <v>S49528500Z0200</v>
      </c>
      <c r="B620">
        <v>28500</v>
      </c>
      <c r="C620" t="s">
        <v>880</v>
      </c>
      <c r="D620" t="s">
        <v>1198</v>
      </c>
      <c r="E620" s="1">
        <v>0</v>
      </c>
    </row>
    <row r="621" spans="1:5" x14ac:dyDescent="0.25">
      <c r="A621" t="str">
        <f t="shared" si="9"/>
        <v>S49528500Z0300</v>
      </c>
      <c r="B621">
        <v>28500</v>
      </c>
      <c r="C621" t="s">
        <v>880</v>
      </c>
      <c r="D621" t="s">
        <v>893</v>
      </c>
      <c r="E621" s="1">
        <v>0</v>
      </c>
    </row>
    <row r="622" spans="1:5" x14ac:dyDescent="0.25">
      <c r="A622" t="str">
        <f t="shared" si="9"/>
        <v>S49528500Z0400</v>
      </c>
      <c r="B622">
        <v>28500</v>
      </c>
      <c r="C622" t="s">
        <v>880</v>
      </c>
      <c r="D622" t="s">
        <v>949</v>
      </c>
      <c r="E622" s="1">
        <v>0</v>
      </c>
    </row>
    <row r="623" spans="1:5" x14ac:dyDescent="0.25">
      <c r="A623" t="str">
        <f t="shared" si="9"/>
        <v>S49528500Z0500</v>
      </c>
      <c r="B623">
        <v>28500</v>
      </c>
      <c r="C623" t="s">
        <v>880</v>
      </c>
      <c r="D623" t="s">
        <v>1199</v>
      </c>
      <c r="E623" s="1">
        <v>0</v>
      </c>
    </row>
    <row r="624" spans="1:5" x14ac:dyDescent="0.25">
      <c r="A624" t="str">
        <f t="shared" si="9"/>
        <v>S49528500Z0510</v>
      </c>
      <c r="B624">
        <v>28500</v>
      </c>
      <c r="C624" t="s">
        <v>880</v>
      </c>
      <c r="D624" t="s">
        <v>925</v>
      </c>
      <c r="E624" s="1">
        <v>0</v>
      </c>
    </row>
    <row r="625" spans="1:5" x14ac:dyDescent="0.25">
      <c r="A625" t="str">
        <f t="shared" si="9"/>
        <v>S49528500Z0600</v>
      </c>
      <c r="B625">
        <v>28500</v>
      </c>
      <c r="C625" t="s">
        <v>880</v>
      </c>
      <c r="D625" t="s">
        <v>894</v>
      </c>
      <c r="E625" s="1">
        <v>-843143.03</v>
      </c>
    </row>
    <row r="626" spans="1:5" x14ac:dyDescent="0.25">
      <c r="A626" t="str">
        <f t="shared" si="9"/>
        <v>S49528500Z0650</v>
      </c>
      <c r="B626">
        <v>28500</v>
      </c>
      <c r="C626" t="s">
        <v>880</v>
      </c>
      <c r="D626" t="s">
        <v>1200</v>
      </c>
      <c r="E626" s="1">
        <v>-266268.49</v>
      </c>
    </row>
    <row r="627" spans="1:5" x14ac:dyDescent="0.25">
      <c r="A627" t="str">
        <f t="shared" si="9"/>
        <v>S49528500Z0700</v>
      </c>
      <c r="B627">
        <v>28500</v>
      </c>
      <c r="C627" t="s">
        <v>880</v>
      </c>
      <c r="D627" t="s">
        <v>884</v>
      </c>
      <c r="E627" s="1">
        <v>-1319083.7000000002</v>
      </c>
    </row>
    <row r="628" spans="1:5" x14ac:dyDescent="0.25">
      <c r="A628" t="str">
        <f t="shared" si="9"/>
        <v>S49528500Z0800</v>
      </c>
      <c r="B628">
        <v>28500</v>
      </c>
      <c r="C628" t="s">
        <v>880</v>
      </c>
      <c r="D628" t="s">
        <v>895</v>
      </c>
      <c r="E628" s="1">
        <v>-192859.16000000003</v>
      </c>
    </row>
    <row r="629" spans="1:5" x14ac:dyDescent="0.25">
      <c r="A629" t="str">
        <f t="shared" si="9"/>
        <v>S49528500Z0900</v>
      </c>
      <c r="B629">
        <v>28500</v>
      </c>
      <c r="C629" t="s">
        <v>880</v>
      </c>
      <c r="D629" t="s">
        <v>896</v>
      </c>
      <c r="E629" s="1">
        <v>-588600.77999999991</v>
      </c>
    </row>
    <row r="630" spans="1:5" x14ac:dyDescent="0.25">
      <c r="A630" t="str">
        <f t="shared" si="9"/>
        <v>S49528500Z1000</v>
      </c>
      <c r="B630">
        <v>28500</v>
      </c>
      <c r="C630" t="s">
        <v>880</v>
      </c>
      <c r="D630" t="s">
        <v>926</v>
      </c>
      <c r="E630" s="1">
        <v>0</v>
      </c>
    </row>
    <row r="631" spans="1:5" x14ac:dyDescent="0.25">
      <c r="A631" t="str">
        <f t="shared" si="9"/>
        <v>S49528500Z1100</v>
      </c>
      <c r="B631">
        <v>28500</v>
      </c>
      <c r="C631" t="s">
        <v>880</v>
      </c>
      <c r="D631" t="s">
        <v>885</v>
      </c>
      <c r="E631" s="1">
        <v>-97364.93</v>
      </c>
    </row>
    <row r="632" spans="1:5" x14ac:dyDescent="0.25">
      <c r="A632" t="str">
        <f t="shared" si="9"/>
        <v>S49528500Z1200</v>
      </c>
      <c r="B632">
        <v>28500</v>
      </c>
      <c r="C632" t="s">
        <v>880</v>
      </c>
      <c r="D632" t="s">
        <v>1201</v>
      </c>
      <c r="E632" s="1">
        <v>0</v>
      </c>
    </row>
    <row r="633" spans="1:5" x14ac:dyDescent="0.25">
      <c r="A633" t="str">
        <f t="shared" si="9"/>
        <v>S49528500Z1300</v>
      </c>
      <c r="B633">
        <v>28500</v>
      </c>
      <c r="C633" t="s">
        <v>880</v>
      </c>
      <c r="D633" t="s">
        <v>1202</v>
      </c>
      <c r="E633" s="1">
        <v>0</v>
      </c>
    </row>
    <row r="634" spans="1:5" x14ac:dyDescent="0.25">
      <c r="A634" t="str">
        <f t="shared" si="9"/>
        <v>S49528500Z1400</v>
      </c>
      <c r="B634">
        <v>28500</v>
      </c>
      <c r="C634" t="s">
        <v>880</v>
      </c>
      <c r="D634" t="s">
        <v>1203</v>
      </c>
      <c r="E634" s="1">
        <v>0</v>
      </c>
    </row>
    <row r="635" spans="1:5" x14ac:dyDescent="0.25">
      <c r="A635" t="str">
        <f t="shared" si="9"/>
        <v>S49528500Z1500</v>
      </c>
      <c r="B635">
        <v>28500</v>
      </c>
      <c r="C635" t="s">
        <v>880</v>
      </c>
      <c r="D635" t="s">
        <v>1204</v>
      </c>
      <c r="E635" s="1">
        <v>0</v>
      </c>
    </row>
    <row r="636" spans="1:5" x14ac:dyDescent="0.25">
      <c r="A636" t="str">
        <f t="shared" si="9"/>
        <v>S49528500Z1600</v>
      </c>
      <c r="B636">
        <v>28500</v>
      </c>
      <c r="C636" t="s">
        <v>880</v>
      </c>
      <c r="D636" t="s">
        <v>1205</v>
      </c>
      <c r="E636" s="1">
        <v>0</v>
      </c>
    </row>
    <row r="637" spans="1:5" x14ac:dyDescent="0.25">
      <c r="A637" t="str">
        <f t="shared" si="9"/>
        <v>S49528500Z1700</v>
      </c>
      <c r="B637">
        <v>28500</v>
      </c>
      <c r="C637" t="s">
        <v>880</v>
      </c>
      <c r="D637" t="s">
        <v>1206</v>
      </c>
      <c r="E637" s="1">
        <v>0</v>
      </c>
    </row>
    <row r="638" spans="1:5" x14ac:dyDescent="0.25">
      <c r="A638" t="str">
        <f t="shared" si="9"/>
        <v>S49528500Z1800</v>
      </c>
      <c r="B638">
        <v>28500</v>
      </c>
      <c r="C638" t="s">
        <v>880</v>
      </c>
      <c r="D638" t="s">
        <v>1207</v>
      </c>
      <c r="E638" s="1">
        <v>0</v>
      </c>
    </row>
    <row r="639" spans="1:5" x14ac:dyDescent="0.25">
      <c r="A639" t="str">
        <f t="shared" si="9"/>
        <v>S49528500Z1900</v>
      </c>
      <c r="B639">
        <v>28500</v>
      </c>
      <c r="C639" t="s">
        <v>880</v>
      </c>
      <c r="D639" t="s">
        <v>927</v>
      </c>
      <c r="E639" s="1">
        <v>-33677.820000000007</v>
      </c>
    </row>
    <row r="640" spans="1:5" x14ac:dyDescent="0.25">
      <c r="A640" t="str">
        <f t="shared" si="9"/>
        <v>S49528500Z2000</v>
      </c>
      <c r="B640">
        <v>28500</v>
      </c>
      <c r="C640" t="s">
        <v>880</v>
      </c>
      <c r="D640" t="s">
        <v>1208</v>
      </c>
      <c r="E640" s="1">
        <v>0</v>
      </c>
    </row>
    <row r="641" spans="1:5" x14ac:dyDescent="0.25">
      <c r="A641" t="str">
        <f t="shared" si="9"/>
        <v>S49528500Z2100</v>
      </c>
      <c r="B641">
        <v>28500</v>
      </c>
      <c r="C641" t="s">
        <v>880</v>
      </c>
      <c r="D641" t="s">
        <v>1209</v>
      </c>
      <c r="E641" s="1">
        <v>0</v>
      </c>
    </row>
    <row r="642" spans="1:5" x14ac:dyDescent="0.25">
      <c r="A642" t="str">
        <f t="shared" si="9"/>
        <v>S49528500Z2200</v>
      </c>
      <c r="B642">
        <v>28500</v>
      </c>
      <c r="C642" t="s">
        <v>880</v>
      </c>
      <c r="D642" t="s">
        <v>1210</v>
      </c>
      <c r="E642" s="1">
        <v>0</v>
      </c>
    </row>
    <row r="643" spans="1:5" x14ac:dyDescent="0.25">
      <c r="A643" t="str">
        <f t="shared" ref="A643:A706" si="10">C643&amp;B643&amp;D643</f>
        <v>S49528500Z2300</v>
      </c>
      <c r="B643">
        <v>28500</v>
      </c>
      <c r="C643" t="s">
        <v>880</v>
      </c>
      <c r="D643" t="s">
        <v>1211</v>
      </c>
      <c r="E643" s="1">
        <v>0</v>
      </c>
    </row>
    <row r="644" spans="1:5" x14ac:dyDescent="0.25">
      <c r="A644" t="str">
        <f t="shared" si="10"/>
        <v>S49528500Z2400</v>
      </c>
      <c r="B644">
        <v>28500</v>
      </c>
      <c r="C644" t="s">
        <v>880</v>
      </c>
      <c r="D644" t="s">
        <v>897</v>
      </c>
      <c r="E644" s="1">
        <v>-106590.04999999993</v>
      </c>
    </row>
    <row r="645" spans="1:5" x14ac:dyDescent="0.25">
      <c r="A645" t="str">
        <f t="shared" si="10"/>
        <v>S49528500Z2500</v>
      </c>
      <c r="B645">
        <v>28500</v>
      </c>
      <c r="C645" t="s">
        <v>880</v>
      </c>
      <c r="D645" t="s">
        <v>1212</v>
      </c>
      <c r="E645" s="1">
        <v>0</v>
      </c>
    </row>
    <row r="646" spans="1:5" x14ac:dyDescent="0.25">
      <c r="A646" t="str">
        <f t="shared" si="10"/>
        <v>S49528500Z2600</v>
      </c>
      <c r="B646">
        <v>28500</v>
      </c>
      <c r="C646" t="s">
        <v>880</v>
      </c>
      <c r="D646" t="s">
        <v>898</v>
      </c>
      <c r="E646" s="1">
        <v>-44258.219999999972</v>
      </c>
    </row>
    <row r="647" spans="1:5" x14ac:dyDescent="0.25">
      <c r="A647" t="str">
        <f t="shared" si="10"/>
        <v>S49528500Z2800</v>
      </c>
      <c r="B647">
        <v>28500</v>
      </c>
      <c r="C647" t="s">
        <v>880</v>
      </c>
      <c r="D647" t="s">
        <v>1213</v>
      </c>
      <c r="E647" s="1">
        <v>0</v>
      </c>
    </row>
    <row r="648" spans="1:5" x14ac:dyDescent="0.25">
      <c r="A648" t="str">
        <f t="shared" si="10"/>
        <v>S49528500Z2900</v>
      </c>
      <c r="B648">
        <v>28500</v>
      </c>
      <c r="C648" t="s">
        <v>880</v>
      </c>
      <c r="D648" t="s">
        <v>1214</v>
      </c>
      <c r="E648" s="1">
        <v>0</v>
      </c>
    </row>
    <row r="649" spans="1:5" x14ac:dyDescent="0.25">
      <c r="A649" t="str">
        <f t="shared" si="10"/>
        <v>S49528500Z3000</v>
      </c>
      <c r="B649">
        <v>28500</v>
      </c>
      <c r="C649" t="s">
        <v>880</v>
      </c>
      <c r="D649" t="s">
        <v>899</v>
      </c>
      <c r="E649" s="1">
        <v>0</v>
      </c>
    </row>
    <row r="650" spans="1:5" x14ac:dyDescent="0.25">
      <c r="A650" t="str">
        <f t="shared" si="10"/>
        <v>S49528500Z3200</v>
      </c>
      <c r="B650">
        <v>28500</v>
      </c>
      <c r="C650" t="s">
        <v>880</v>
      </c>
      <c r="D650" t="s">
        <v>1215</v>
      </c>
      <c r="E650" s="1">
        <v>0</v>
      </c>
    </row>
    <row r="651" spans="1:5" x14ac:dyDescent="0.25">
      <c r="A651" t="str">
        <f t="shared" si="10"/>
        <v>S49528500Z3300</v>
      </c>
      <c r="B651">
        <v>28500</v>
      </c>
      <c r="C651" t="s">
        <v>880</v>
      </c>
      <c r="D651" t="s">
        <v>1216</v>
      </c>
      <c r="E651" s="1">
        <v>0</v>
      </c>
    </row>
    <row r="652" spans="1:5" x14ac:dyDescent="0.25">
      <c r="A652" t="str">
        <f t="shared" si="10"/>
        <v>S49528500Z3500</v>
      </c>
      <c r="B652">
        <v>28500</v>
      </c>
      <c r="C652" t="s">
        <v>880</v>
      </c>
      <c r="D652" t="s">
        <v>950</v>
      </c>
      <c r="E652" s="1">
        <v>0</v>
      </c>
    </row>
    <row r="653" spans="1:5" x14ac:dyDescent="0.25">
      <c r="A653" t="str">
        <f t="shared" si="10"/>
        <v>S49528500Z3600</v>
      </c>
      <c r="B653">
        <v>28500</v>
      </c>
      <c r="C653" t="s">
        <v>880</v>
      </c>
      <c r="D653" t="s">
        <v>1217</v>
      </c>
      <c r="E653" s="1">
        <v>0</v>
      </c>
    </row>
    <row r="654" spans="1:5" x14ac:dyDescent="0.25">
      <c r="A654" t="str">
        <f t="shared" si="10"/>
        <v>S49528500Z3700</v>
      </c>
      <c r="B654">
        <v>28500</v>
      </c>
      <c r="C654" t="s">
        <v>880</v>
      </c>
      <c r="D654" t="s">
        <v>1218</v>
      </c>
      <c r="E654" s="1">
        <v>0</v>
      </c>
    </row>
    <row r="655" spans="1:5" x14ac:dyDescent="0.25">
      <c r="A655" t="str">
        <f t="shared" si="10"/>
        <v>S49528500Z3800</v>
      </c>
      <c r="B655">
        <v>28500</v>
      </c>
      <c r="C655" t="s">
        <v>880</v>
      </c>
      <c r="D655" t="s">
        <v>1219</v>
      </c>
      <c r="E655" s="1">
        <v>0</v>
      </c>
    </row>
    <row r="656" spans="1:5" x14ac:dyDescent="0.25">
      <c r="A656" t="str">
        <f t="shared" si="10"/>
        <v>S49528500Z3900</v>
      </c>
      <c r="B656">
        <v>28500</v>
      </c>
      <c r="C656" t="s">
        <v>880</v>
      </c>
      <c r="D656" t="s">
        <v>1220</v>
      </c>
      <c r="E656" s="1">
        <v>0</v>
      </c>
    </row>
    <row r="657" spans="1:5" x14ac:dyDescent="0.25">
      <c r="A657" t="str">
        <f t="shared" si="10"/>
        <v>S49528500Z4000</v>
      </c>
      <c r="B657">
        <v>28500</v>
      </c>
      <c r="C657" t="s">
        <v>880</v>
      </c>
      <c r="D657" t="s">
        <v>1221</v>
      </c>
      <c r="E657" s="1">
        <v>0</v>
      </c>
    </row>
    <row r="658" spans="1:5" x14ac:dyDescent="0.25">
      <c r="A658" t="str">
        <f t="shared" si="10"/>
        <v>S49528500Z4200</v>
      </c>
      <c r="B658">
        <v>28500</v>
      </c>
      <c r="C658" t="s">
        <v>880</v>
      </c>
      <c r="D658" t="s">
        <v>1222</v>
      </c>
      <c r="E658" s="1">
        <v>-781.65</v>
      </c>
    </row>
    <row r="659" spans="1:5" x14ac:dyDescent="0.25">
      <c r="A659" t="str">
        <f t="shared" si="10"/>
        <v>S49528500Z4500</v>
      </c>
      <c r="B659">
        <v>28500</v>
      </c>
      <c r="C659" t="s">
        <v>880</v>
      </c>
      <c r="D659" t="s">
        <v>951</v>
      </c>
      <c r="E659" s="1">
        <v>-6439031.870000001</v>
      </c>
    </row>
    <row r="660" spans="1:5" x14ac:dyDescent="0.25">
      <c r="A660" t="str">
        <f t="shared" si="10"/>
        <v>S49528500Z6000</v>
      </c>
      <c r="B660">
        <v>28500</v>
      </c>
      <c r="C660" t="s">
        <v>880</v>
      </c>
      <c r="D660" t="s">
        <v>1223</v>
      </c>
      <c r="E660" s="1">
        <v>0</v>
      </c>
    </row>
    <row r="661" spans="1:5" x14ac:dyDescent="0.25">
      <c r="A661" t="str">
        <f t="shared" si="10"/>
        <v>S49528500Z6050</v>
      </c>
      <c r="B661">
        <v>28500</v>
      </c>
      <c r="C661" t="s">
        <v>880</v>
      </c>
      <c r="D661" t="s">
        <v>1224</v>
      </c>
      <c r="E661" s="1">
        <v>-3685.8999999999651</v>
      </c>
    </row>
    <row r="662" spans="1:5" x14ac:dyDescent="0.25">
      <c r="A662" t="str">
        <f t="shared" si="10"/>
        <v>S49528500Z7000</v>
      </c>
      <c r="B662">
        <v>28500</v>
      </c>
      <c r="C662" t="s">
        <v>880</v>
      </c>
      <c r="D662" t="s">
        <v>928</v>
      </c>
      <c r="E662" s="1">
        <v>0</v>
      </c>
    </row>
    <row r="663" spans="1:5" x14ac:dyDescent="0.25">
      <c r="A663" t="str">
        <f t="shared" si="10"/>
        <v>S49528500Z7050</v>
      </c>
      <c r="B663">
        <v>28500</v>
      </c>
      <c r="C663" t="s">
        <v>880</v>
      </c>
      <c r="D663" t="s">
        <v>1225</v>
      </c>
      <c r="E663" s="1">
        <v>0</v>
      </c>
    </row>
    <row r="664" spans="1:5" x14ac:dyDescent="0.25">
      <c r="A664" t="str">
        <f t="shared" si="10"/>
        <v>S49528500ZH300</v>
      </c>
      <c r="B664">
        <v>28500</v>
      </c>
      <c r="C664" t="s">
        <v>880</v>
      </c>
      <c r="D664" t="s">
        <v>968</v>
      </c>
      <c r="E664" s="1">
        <v>0</v>
      </c>
    </row>
    <row r="665" spans="1:5" x14ac:dyDescent="0.25">
      <c r="A665" t="str">
        <f t="shared" si="10"/>
        <v>S7452850017000</v>
      </c>
      <c r="B665">
        <v>28500</v>
      </c>
      <c r="C665" t="s">
        <v>227</v>
      </c>
      <c r="D665">
        <v>17000</v>
      </c>
      <c r="E665" s="1">
        <v>324204.97000000003</v>
      </c>
    </row>
    <row r="666" spans="1:5" x14ac:dyDescent="0.25">
      <c r="A666" t="str">
        <f t="shared" si="10"/>
        <v>S8762850016100</v>
      </c>
      <c r="B666">
        <v>28500</v>
      </c>
      <c r="C666" t="s">
        <v>219</v>
      </c>
      <c r="D666">
        <v>16100</v>
      </c>
      <c r="E666" s="1">
        <v>55677060.159999996</v>
      </c>
    </row>
    <row r="667" spans="1:5" x14ac:dyDescent="0.25">
      <c r="A667" t="str">
        <f t="shared" si="10"/>
        <v>S1002920012800</v>
      </c>
      <c r="B667">
        <v>29200</v>
      </c>
      <c r="C667" t="s">
        <v>15</v>
      </c>
      <c r="D667">
        <v>12800</v>
      </c>
      <c r="E667" s="1">
        <v>123966.37</v>
      </c>
    </row>
    <row r="668" spans="1:5" x14ac:dyDescent="0.25">
      <c r="A668" t="str">
        <f t="shared" si="10"/>
        <v>S1002920013000</v>
      </c>
      <c r="B668">
        <v>29200</v>
      </c>
      <c r="C668" t="s">
        <v>15</v>
      </c>
      <c r="D668">
        <v>13000</v>
      </c>
      <c r="E668" s="1">
        <v>-1649.9499999999996</v>
      </c>
    </row>
    <row r="669" spans="1:5" x14ac:dyDescent="0.25">
      <c r="A669" t="str">
        <f t="shared" si="10"/>
        <v>S1002920013100</v>
      </c>
      <c r="B669">
        <v>29200</v>
      </c>
      <c r="C669" t="s">
        <v>15</v>
      </c>
      <c r="D669">
        <v>13100</v>
      </c>
      <c r="E669" s="1">
        <v>0</v>
      </c>
    </row>
    <row r="670" spans="1:5" x14ac:dyDescent="0.25">
      <c r="A670" t="str">
        <f t="shared" si="10"/>
        <v>S1002920013200</v>
      </c>
      <c r="B670">
        <v>29200</v>
      </c>
      <c r="C670" t="s">
        <v>15</v>
      </c>
      <c r="D670">
        <v>13200</v>
      </c>
      <c r="E670" s="1">
        <v>212147.81</v>
      </c>
    </row>
    <row r="671" spans="1:5" x14ac:dyDescent="0.25">
      <c r="A671" t="str">
        <f t="shared" si="10"/>
        <v>S1002920013300</v>
      </c>
      <c r="B671">
        <v>29200</v>
      </c>
      <c r="C671" t="s">
        <v>15</v>
      </c>
      <c r="D671">
        <v>13300</v>
      </c>
      <c r="E671" s="1">
        <v>25613.120000000024</v>
      </c>
    </row>
    <row r="672" spans="1:5" x14ac:dyDescent="0.25">
      <c r="A672" t="str">
        <f t="shared" si="10"/>
        <v>S1002920013400</v>
      </c>
      <c r="B672">
        <v>29200</v>
      </c>
      <c r="C672" t="s">
        <v>15</v>
      </c>
      <c r="D672">
        <v>13400</v>
      </c>
      <c r="E672" s="1">
        <v>47029.250000000029</v>
      </c>
    </row>
    <row r="673" spans="1:5" x14ac:dyDescent="0.25">
      <c r="A673" t="str">
        <f t="shared" si="10"/>
        <v>S1002920013500</v>
      </c>
      <c r="B673">
        <v>29200</v>
      </c>
      <c r="C673" t="s">
        <v>15</v>
      </c>
      <c r="D673">
        <v>13500</v>
      </c>
      <c r="E673" s="1">
        <v>20164.559999999998</v>
      </c>
    </row>
    <row r="674" spans="1:5" x14ac:dyDescent="0.25">
      <c r="A674" t="str">
        <f t="shared" si="10"/>
        <v>S1002920013600</v>
      </c>
      <c r="B674">
        <v>29200</v>
      </c>
      <c r="C674" t="s">
        <v>15</v>
      </c>
      <c r="D674">
        <v>13600</v>
      </c>
      <c r="E674" s="1">
        <v>5375.53999999999</v>
      </c>
    </row>
    <row r="675" spans="1:5" x14ac:dyDescent="0.25">
      <c r="A675" t="str">
        <f t="shared" si="10"/>
        <v>S1002920013700</v>
      </c>
      <c r="B675">
        <v>29200</v>
      </c>
      <c r="C675" t="s">
        <v>15</v>
      </c>
      <c r="D675">
        <v>13700</v>
      </c>
      <c r="E675" s="1">
        <v>1</v>
      </c>
    </row>
    <row r="676" spans="1:5" x14ac:dyDescent="0.25">
      <c r="A676" t="str">
        <f t="shared" si="10"/>
        <v>S1002920013800</v>
      </c>
      <c r="B676">
        <v>29200</v>
      </c>
      <c r="C676" t="s">
        <v>15</v>
      </c>
      <c r="D676">
        <v>13800</v>
      </c>
      <c r="E676" s="1">
        <v>55103.570000000007</v>
      </c>
    </row>
    <row r="677" spans="1:5" x14ac:dyDescent="0.25">
      <c r="A677" t="str">
        <f t="shared" si="10"/>
        <v>S1002920013900</v>
      </c>
      <c r="B677">
        <v>29200</v>
      </c>
      <c r="C677" t="s">
        <v>15</v>
      </c>
      <c r="D677">
        <v>13900</v>
      </c>
      <c r="E677" s="1">
        <v>98.24</v>
      </c>
    </row>
    <row r="678" spans="1:5" x14ac:dyDescent="0.25">
      <c r="A678" t="str">
        <f t="shared" si="10"/>
        <v>S1002920014600</v>
      </c>
      <c r="B678">
        <v>29200</v>
      </c>
      <c r="C678" t="s">
        <v>15</v>
      </c>
      <c r="D678">
        <v>14600</v>
      </c>
      <c r="E678" s="1">
        <v>-231360.26000000024</v>
      </c>
    </row>
    <row r="679" spans="1:5" x14ac:dyDescent="0.25">
      <c r="A679" t="str">
        <f t="shared" si="10"/>
        <v>S1002920014700</v>
      </c>
      <c r="B679">
        <v>29200</v>
      </c>
      <c r="C679" t="s">
        <v>15</v>
      </c>
      <c r="D679">
        <v>14700</v>
      </c>
      <c r="E679" s="1">
        <v>-355007.79</v>
      </c>
    </row>
    <row r="680" spans="1:5" x14ac:dyDescent="0.25">
      <c r="A680" t="str">
        <f t="shared" si="10"/>
        <v>S1002920014900</v>
      </c>
      <c r="B680">
        <v>29200</v>
      </c>
      <c r="C680" t="s">
        <v>15</v>
      </c>
      <c r="D680">
        <v>14900</v>
      </c>
      <c r="E680" s="1">
        <v>-31395.959999999963</v>
      </c>
    </row>
    <row r="681" spans="1:5" x14ac:dyDescent="0.25">
      <c r="A681" t="str">
        <f t="shared" si="10"/>
        <v>S1002920015000</v>
      </c>
      <c r="B681">
        <v>29200</v>
      </c>
      <c r="C681" t="s">
        <v>15</v>
      </c>
      <c r="D681">
        <v>15000</v>
      </c>
      <c r="E681" s="1">
        <v>-664962.9299999997</v>
      </c>
    </row>
    <row r="682" spans="1:5" x14ac:dyDescent="0.25">
      <c r="A682" t="str">
        <f t="shared" si="10"/>
        <v>S1002920015100</v>
      </c>
      <c r="B682">
        <v>29200</v>
      </c>
      <c r="C682" t="s">
        <v>15</v>
      </c>
      <c r="D682">
        <v>15100</v>
      </c>
      <c r="E682" s="1">
        <v>-712831.49</v>
      </c>
    </row>
    <row r="683" spans="1:5" x14ac:dyDescent="0.25">
      <c r="A683" t="str">
        <f t="shared" si="10"/>
        <v>S1002920015300</v>
      </c>
      <c r="B683">
        <v>29200</v>
      </c>
      <c r="C683" t="s">
        <v>15</v>
      </c>
      <c r="D683">
        <v>15300</v>
      </c>
      <c r="E683" s="1">
        <v>-148001.44</v>
      </c>
    </row>
    <row r="684" spans="1:5" x14ac:dyDescent="0.25">
      <c r="A684" t="str">
        <f t="shared" si="10"/>
        <v>S1002920015500</v>
      </c>
      <c r="B684">
        <v>29200</v>
      </c>
      <c r="C684" t="s">
        <v>15</v>
      </c>
      <c r="D684">
        <v>15500</v>
      </c>
      <c r="E684" s="1">
        <v>-28978.680000000011</v>
      </c>
    </row>
    <row r="685" spans="1:5" x14ac:dyDescent="0.25">
      <c r="A685" t="str">
        <f t="shared" si="10"/>
        <v>S1002920015600</v>
      </c>
      <c r="B685">
        <v>29200</v>
      </c>
      <c r="C685" t="s">
        <v>15</v>
      </c>
      <c r="D685">
        <v>15600</v>
      </c>
      <c r="E685" s="1">
        <v>116447.96999999997</v>
      </c>
    </row>
    <row r="686" spans="1:5" x14ac:dyDescent="0.25">
      <c r="A686" t="str">
        <f t="shared" si="10"/>
        <v>S1002920017900</v>
      </c>
      <c r="B686">
        <v>29200</v>
      </c>
      <c r="C686" t="s">
        <v>15</v>
      </c>
      <c r="D686">
        <v>17900</v>
      </c>
      <c r="E686" s="1">
        <v>-4</v>
      </c>
    </row>
    <row r="687" spans="1:5" x14ac:dyDescent="0.25">
      <c r="A687" t="str">
        <f t="shared" si="10"/>
        <v>S1002920018000</v>
      </c>
      <c r="B687">
        <v>29200</v>
      </c>
      <c r="C687" t="s">
        <v>15</v>
      </c>
      <c r="D687">
        <v>18000</v>
      </c>
      <c r="E687" s="1">
        <v>170277.09999999998</v>
      </c>
    </row>
    <row r="688" spans="1:5" x14ac:dyDescent="0.25">
      <c r="A688" t="str">
        <f t="shared" si="10"/>
        <v>S1002920018100</v>
      </c>
      <c r="B688">
        <v>29200</v>
      </c>
      <c r="C688" t="s">
        <v>15</v>
      </c>
      <c r="D688">
        <v>18100</v>
      </c>
      <c r="E688" s="1">
        <v>13142.22</v>
      </c>
    </row>
    <row r="689" spans="1:5" x14ac:dyDescent="0.25">
      <c r="A689" t="str">
        <f t="shared" si="10"/>
        <v>S1002920022000</v>
      </c>
      <c r="B689">
        <v>29200</v>
      </c>
      <c r="C689" t="s">
        <v>15</v>
      </c>
      <c r="D689">
        <v>22000</v>
      </c>
      <c r="E689" s="1">
        <v>757408.75000000012</v>
      </c>
    </row>
    <row r="690" spans="1:5" x14ac:dyDescent="0.25">
      <c r="A690" t="str">
        <f t="shared" si="10"/>
        <v>S1002920022500</v>
      </c>
      <c r="B690">
        <v>29200</v>
      </c>
      <c r="C690" t="s">
        <v>15</v>
      </c>
      <c r="D690">
        <v>22500</v>
      </c>
      <c r="E690" s="1">
        <v>1145300.5799999998</v>
      </c>
    </row>
    <row r="691" spans="1:5" x14ac:dyDescent="0.25">
      <c r="A691" t="str">
        <f t="shared" si="10"/>
        <v>S1002920023500</v>
      </c>
      <c r="B691">
        <v>29200</v>
      </c>
      <c r="C691" t="s">
        <v>15</v>
      </c>
      <c r="D691">
        <v>23500</v>
      </c>
      <c r="E691" s="1">
        <v>0</v>
      </c>
    </row>
    <row r="692" spans="1:5" x14ac:dyDescent="0.25">
      <c r="A692" t="str">
        <f t="shared" si="10"/>
        <v>S1002920090800</v>
      </c>
      <c r="B692">
        <v>29200</v>
      </c>
      <c r="C692" t="s">
        <v>15</v>
      </c>
      <c r="D692">
        <v>90800</v>
      </c>
      <c r="E692" s="1">
        <v>0</v>
      </c>
    </row>
    <row r="693" spans="1:5" x14ac:dyDescent="0.25">
      <c r="A693" t="str">
        <f t="shared" si="10"/>
        <v>S1002920097100</v>
      </c>
      <c r="B693">
        <v>29200</v>
      </c>
      <c r="C693" t="s">
        <v>15</v>
      </c>
      <c r="D693">
        <v>97100</v>
      </c>
      <c r="E693" s="1">
        <v>0</v>
      </c>
    </row>
    <row r="694" spans="1:5" x14ac:dyDescent="0.25">
      <c r="A694" t="str">
        <f t="shared" si="10"/>
        <v>S1003200097100</v>
      </c>
      <c r="B694">
        <v>32000</v>
      </c>
      <c r="C694" t="s">
        <v>15</v>
      </c>
      <c r="D694">
        <v>97100</v>
      </c>
      <c r="E694" s="1">
        <v>0</v>
      </c>
    </row>
    <row r="695" spans="1:5" x14ac:dyDescent="0.25">
      <c r="A695" t="str">
        <f t="shared" si="10"/>
        <v>S49532000TC100</v>
      </c>
      <c r="B695">
        <v>32000</v>
      </c>
      <c r="C695" t="s">
        <v>880</v>
      </c>
      <c r="D695" t="s">
        <v>1226</v>
      </c>
      <c r="E695" s="1">
        <v>0</v>
      </c>
    </row>
    <row r="696" spans="1:5" x14ac:dyDescent="0.25">
      <c r="A696" t="str">
        <f t="shared" si="10"/>
        <v>S49532000TD100</v>
      </c>
      <c r="B696">
        <v>32000</v>
      </c>
      <c r="C696" t="s">
        <v>880</v>
      </c>
      <c r="D696" t="s">
        <v>1227</v>
      </c>
      <c r="E696" s="1">
        <v>0</v>
      </c>
    </row>
    <row r="697" spans="1:5" x14ac:dyDescent="0.25">
      <c r="A697" t="str">
        <f t="shared" si="10"/>
        <v>S5733200017000</v>
      </c>
      <c r="B697">
        <v>32000</v>
      </c>
      <c r="C697" t="s">
        <v>251</v>
      </c>
      <c r="D697">
        <v>17000</v>
      </c>
      <c r="E697" s="1">
        <v>-24007502.280000001</v>
      </c>
    </row>
    <row r="698" spans="1:5" x14ac:dyDescent="0.25">
      <c r="A698" t="str">
        <f t="shared" si="10"/>
        <v>S5733200029000</v>
      </c>
      <c r="B698">
        <v>32000</v>
      </c>
      <c r="C698" t="s">
        <v>251</v>
      </c>
      <c r="D698">
        <v>29000</v>
      </c>
      <c r="E698" s="1">
        <v>-6348472</v>
      </c>
    </row>
    <row r="699" spans="1:5" x14ac:dyDescent="0.25">
      <c r="A699" t="str">
        <f t="shared" si="10"/>
        <v>S1003600012100</v>
      </c>
      <c r="B699">
        <v>36000</v>
      </c>
      <c r="C699" t="s">
        <v>15</v>
      </c>
      <c r="D699">
        <v>12100</v>
      </c>
      <c r="E699" s="1">
        <v>0</v>
      </c>
    </row>
    <row r="700" spans="1:5" x14ac:dyDescent="0.25">
      <c r="A700" t="str">
        <f t="shared" si="10"/>
        <v>S2123600097100</v>
      </c>
      <c r="B700">
        <v>36000</v>
      </c>
      <c r="C700" t="s">
        <v>114</v>
      </c>
      <c r="D700">
        <v>97100</v>
      </c>
      <c r="E700" s="1">
        <v>0</v>
      </c>
    </row>
    <row r="701" spans="1:5" x14ac:dyDescent="0.25">
      <c r="A701" t="str">
        <f t="shared" si="10"/>
        <v>S1003700013600</v>
      </c>
      <c r="B701">
        <v>37000</v>
      </c>
      <c r="C701" t="s">
        <v>15</v>
      </c>
      <c r="D701">
        <v>13600</v>
      </c>
      <c r="E701" s="1">
        <v>655794.98999999976</v>
      </c>
    </row>
    <row r="702" spans="1:5" x14ac:dyDescent="0.25">
      <c r="A702" t="str">
        <f t="shared" si="10"/>
        <v>S1003700013700</v>
      </c>
      <c r="B702">
        <v>37000</v>
      </c>
      <c r="C702" t="s">
        <v>15</v>
      </c>
      <c r="D702">
        <v>13700</v>
      </c>
      <c r="E702" s="1">
        <v>-2694.0399999999936</v>
      </c>
    </row>
    <row r="703" spans="1:5" x14ac:dyDescent="0.25">
      <c r="A703" t="str">
        <f t="shared" si="10"/>
        <v>S1003700013800</v>
      </c>
      <c r="B703">
        <v>37000</v>
      </c>
      <c r="C703" t="s">
        <v>15</v>
      </c>
      <c r="D703">
        <v>13800</v>
      </c>
      <c r="E703" s="1">
        <v>2</v>
      </c>
    </row>
    <row r="704" spans="1:5" x14ac:dyDescent="0.25">
      <c r="A704" t="str">
        <f t="shared" si="10"/>
        <v>S1003700013900</v>
      </c>
      <c r="B704">
        <v>37000</v>
      </c>
      <c r="C704" t="s">
        <v>15</v>
      </c>
      <c r="D704">
        <v>13900</v>
      </c>
      <c r="E704" s="1">
        <v>-795131.64</v>
      </c>
    </row>
    <row r="705" spans="1:5" x14ac:dyDescent="0.25">
      <c r="A705" t="str">
        <f t="shared" si="10"/>
        <v>S1003700021600</v>
      </c>
      <c r="B705">
        <v>37000</v>
      </c>
      <c r="C705" t="s">
        <v>15</v>
      </c>
      <c r="D705">
        <v>21600</v>
      </c>
      <c r="E705" s="1">
        <v>1697453.09</v>
      </c>
    </row>
    <row r="706" spans="1:5" x14ac:dyDescent="0.25">
      <c r="A706" t="str">
        <f t="shared" si="10"/>
        <v>S1003700022100</v>
      </c>
      <c r="B706">
        <v>37000</v>
      </c>
      <c r="C706" t="s">
        <v>15</v>
      </c>
      <c r="D706">
        <v>22100</v>
      </c>
      <c r="E706" s="1">
        <v>211900.5</v>
      </c>
    </row>
    <row r="707" spans="1:5" x14ac:dyDescent="0.25">
      <c r="A707" t="str">
        <f t="shared" ref="A707:A770" si="11">C707&amp;B707&amp;D707</f>
        <v>S1003700022300</v>
      </c>
      <c r="B707">
        <v>37000</v>
      </c>
      <c r="C707" t="s">
        <v>15</v>
      </c>
      <c r="D707">
        <v>22300</v>
      </c>
      <c r="E707" s="1">
        <v>319930.88</v>
      </c>
    </row>
    <row r="708" spans="1:5" x14ac:dyDescent="0.25">
      <c r="A708" t="str">
        <f t="shared" si="11"/>
        <v>S1003700022400</v>
      </c>
      <c r="B708">
        <v>37000</v>
      </c>
      <c r="C708" t="s">
        <v>15</v>
      </c>
      <c r="D708">
        <v>22400</v>
      </c>
      <c r="E708" s="1">
        <v>1867612.2200000004</v>
      </c>
    </row>
    <row r="709" spans="1:5" x14ac:dyDescent="0.25">
      <c r="A709" t="str">
        <f t="shared" si="11"/>
        <v>S1003700022900</v>
      </c>
      <c r="B709">
        <v>37000</v>
      </c>
      <c r="C709" t="s">
        <v>15</v>
      </c>
      <c r="D709">
        <v>22900</v>
      </c>
      <c r="E709" s="1">
        <v>1799.1499999999999</v>
      </c>
    </row>
    <row r="710" spans="1:5" x14ac:dyDescent="0.25">
      <c r="A710" t="str">
        <f t="shared" si="11"/>
        <v>S1003700023000</v>
      </c>
      <c r="B710">
        <v>37000</v>
      </c>
      <c r="C710" t="s">
        <v>15</v>
      </c>
      <c r="D710">
        <v>23000</v>
      </c>
      <c r="E710" s="1">
        <v>6569.0300000000007</v>
      </c>
    </row>
    <row r="711" spans="1:5" x14ac:dyDescent="0.25">
      <c r="A711" t="str">
        <f t="shared" si="11"/>
        <v>S1003700023100</v>
      </c>
      <c r="B711">
        <v>37000</v>
      </c>
      <c r="C711" t="s">
        <v>15</v>
      </c>
      <c r="D711">
        <v>23100</v>
      </c>
      <c r="E711" s="1">
        <v>5350</v>
      </c>
    </row>
    <row r="712" spans="1:5" x14ac:dyDescent="0.25">
      <c r="A712" t="str">
        <f t="shared" si="11"/>
        <v>S1003700023200</v>
      </c>
      <c r="B712">
        <v>37000</v>
      </c>
      <c r="C712" t="s">
        <v>15</v>
      </c>
      <c r="D712">
        <v>23200</v>
      </c>
      <c r="E712" s="1">
        <v>1647565.85</v>
      </c>
    </row>
    <row r="713" spans="1:5" x14ac:dyDescent="0.25">
      <c r="A713" t="str">
        <f t="shared" si="11"/>
        <v>S1003700023500</v>
      </c>
      <c r="B713">
        <v>37000</v>
      </c>
      <c r="C713" t="s">
        <v>15</v>
      </c>
      <c r="D713">
        <v>23500</v>
      </c>
      <c r="E713" s="1">
        <v>2051109.98</v>
      </c>
    </row>
    <row r="714" spans="1:5" x14ac:dyDescent="0.25">
      <c r="A714" t="str">
        <f t="shared" si="11"/>
        <v>S1003700023600</v>
      </c>
      <c r="B714">
        <v>37000</v>
      </c>
      <c r="C714" t="s">
        <v>15</v>
      </c>
      <c r="D714">
        <v>23600</v>
      </c>
      <c r="E714" s="1">
        <v>2303150.9900000012</v>
      </c>
    </row>
    <row r="715" spans="1:5" x14ac:dyDescent="0.25">
      <c r="A715" t="str">
        <f t="shared" si="11"/>
        <v>S1003700023800</v>
      </c>
      <c r="B715">
        <v>37000</v>
      </c>
      <c r="C715" t="s">
        <v>15</v>
      </c>
      <c r="D715">
        <v>23800</v>
      </c>
      <c r="E715" s="1">
        <v>450</v>
      </c>
    </row>
    <row r="716" spans="1:5" x14ac:dyDescent="0.25">
      <c r="A716" t="str">
        <f t="shared" si="11"/>
        <v>S1003700023900</v>
      </c>
      <c r="B716">
        <v>37000</v>
      </c>
      <c r="C716" t="s">
        <v>15</v>
      </c>
      <c r="D716">
        <v>23900</v>
      </c>
      <c r="E716" s="1">
        <v>145426.27999999997</v>
      </c>
    </row>
    <row r="717" spans="1:5" x14ac:dyDescent="0.25">
      <c r="A717" t="str">
        <f t="shared" si="11"/>
        <v>S1003700024100</v>
      </c>
      <c r="B717">
        <v>37000</v>
      </c>
      <c r="C717" t="s">
        <v>15</v>
      </c>
      <c r="D717">
        <v>24100</v>
      </c>
      <c r="E717" s="1">
        <v>-2623621.5599999987</v>
      </c>
    </row>
    <row r="718" spans="1:5" x14ac:dyDescent="0.25">
      <c r="A718" t="str">
        <f t="shared" si="11"/>
        <v>S1003700032100</v>
      </c>
      <c r="B718">
        <v>37000</v>
      </c>
      <c r="C718" t="s">
        <v>15</v>
      </c>
      <c r="D718">
        <v>32100</v>
      </c>
      <c r="E718" s="1">
        <v>-2</v>
      </c>
    </row>
    <row r="719" spans="1:5" x14ac:dyDescent="0.25">
      <c r="A719" t="str">
        <f t="shared" si="11"/>
        <v>S1003700032600</v>
      </c>
      <c r="B719">
        <v>37000</v>
      </c>
      <c r="C719" t="s">
        <v>15</v>
      </c>
      <c r="D719">
        <v>32600</v>
      </c>
      <c r="E719" s="1">
        <v>462935.69999999984</v>
      </c>
    </row>
    <row r="720" spans="1:5" x14ac:dyDescent="0.25">
      <c r="A720" t="str">
        <f t="shared" si="11"/>
        <v>S1003700032900</v>
      </c>
      <c r="B720">
        <v>37000</v>
      </c>
      <c r="C720" t="s">
        <v>15</v>
      </c>
      <c r="D720">
        <v>32900</v>
      </c>
      <c r="E720" s="1">
        <v>246069.43</v>
      </c>
    </row>
    <row r="721" spans="1:5" x14ac:dyDescent="0.25">
      <c r="A721" t="str">
        <f t="shared" si="11"/>
        <v>S1003700033000</v>
      </c>
      <c r="B721">
        <v>37000</v>
      </c>
      <c r="C721" t="s">
        <v>15</v>
      </c>
      <c r="D721">
        <v>33000</v>
      </c>
      <c r="E721" s="1">
        <v>0</v>
      </c>
    </row>
    <row r="722" spans="1:5" x14ac:dyDescent="0.25">
      <c r="A722" t="str">
        <f t="shared" si="11"/>
        <v>S1003700033500</v>
      </c>
      <c r="B722">
        <v>37000</v>
      </c>
      <c r="C722" t="s">
        <v>15</v>
      </c>
      <c r="D722">
        <v>33500</v>
      </c>
      <c r="E722" s="1">
        <v>0</v>
      </c>
    </row>
    <row r="723" spans="1:5" x14ac:dyDescent="0.25">
      <c r="A723" t="str">
        <f t="shared" si="11"/>
        <v>S1003700033600</v>
      </c>
      <c r="B723">
        <v>37000</v>
      </c>
      <c r="C723" t="s">
        <v>15</v>
      </c>
      <c r="D723">
        <v>33600</v>
      </c>
      <c r="E723" s="1">
        <v>5099.0299999999697</v>
      </c>
    </row>
    <row r="724" spans="1:5" x14ac:dyDescent="0.25">
      <c r="A724" t="str">
        <f t="shared" si="11"/>
        <v>S1003700033800</v>
      </c>
      <c r="B724">
        <v>37000</v>
      </c>
      <c r="C724" t="s">
        <v>15</v>
      </c>
      <c r="D724">
        <v>33800</v>
      </c>
      <c r="E724" s="1">
        <v>11085.520000000019</v>
      </c>
    </row>
    <row r="725" spans="1:5" x14ac:dyDescent="0.25">
      <c r="A725" t="str">
        <f t="shared" si="11"/>
        <v>S1003700033900</v>
      </c>
      <c r="B725">
        <v>37000</v>
      </c>
      <c r="C725" t="s">
        <v>15</v>
      </c>
      <c r="D725">
        <v>33900</v>
      </c>
      <c r="E725" s="1">
        <v>-682868.59000000008</v>
      </c>
    </row>
    <row r="726" spans="1:5" x14ac:dyDescent="0.25">
      <c r="A726" t="str">
        <f t="shared" si="11"/>
        <v>S1003700034100</v>
      </c>
      <c r="B726">
        <v>37000</v>
      </c>
      <c r="C726" t="s">
        <v>15</v>
      </c>
      <c r="D726">
        <v>34100</v>
      </c>
      <c r="E726" s="1">
        <v>-98757.759999999951</v>
      </c>
    </row>
    <row r="727" spans="1:5" x14ac:dyDescent="0.25">
      <c r="A727" t="str">
        <f t="shared" si="11"/>
        <v>S1003700041800</v>
      </c>
      <c r="B727">
        <v>37000</v>
      </c>
      <c r="C727" t="s">
        <v>15</v>
      </c>
      <c r="D727">
        <v>41800</v>
      </c>
      <c r="E727" s="1">
        <v>1101650.9160000002</v>
      </c>
    </row>
    <row r="728" spans="1:5" x14ac:dyDescent="0.25">
      <c r="A728" t="str">
        <f t="shared" si="11"/>
        <v>S1003700041900</v>
      </c>
      <c r="B728">
        <v>37000</v>
      </c>
      <c r="C728" t="s">
        <v>15</v>
      </c>
      <c r="D728">
        <v>41900</v>
      </c>
      <c r="E728" s="1">
        <v>630360.19999999995</v>
      </c>
    </row>
    <row r="729" spans="1:5" x14ac:dyDescent="0.25">
      <c r="A729" t="str">
        <f t="shared" si="11"/>
        <v>S1003700042100</v>
      </c>
      <c r="B729">
        <v>37000</v>
      </c>
      <c r="C729" t="s">
        <v>15</v>
      </c>
      <c r="D729">
        <v>42100</v>
      </c>
      <c r="E729" s="1">
        <v>251036.03</v>
      </c>
    </row>
    <row r="730" spans="1:5" x14ac:dyDescent="0.25">
      <c r="A730" t="str">
        <f t="shared" si="11"/>
        <v>S1003700042600</v>
      </c>
      <c r="B730">
        <v>37000</v>
      </c>
      <c r="C730" t="s">
        <v>15</v>
      </c>
      <c r="D730">
        <v>42600</v>
      </c>
      <c r="E730" s="1">
        <v>230150.81000000003</v>
      </c>
    </row>
    <row r="731" spans="1:5" x14ac:dyDescent="0.25">
      <c r="A731" t="str">
        <f t="shared" si="11"/>
        <v>S1003700042800</v>
      </c>
      <c r="B731">
        <v>37000</v>
      </c>
      <c r="C731" t="s">
        <v>15</v>
      </c>
      <c r="D731">
        <v>42800</v>
      </c>
      <c r="E731" s="1">
        <v>0</v>
      </c>
    </row>
    <row r="732" spans="1:5" x14ac:dyDescent="0.25">
      <c r="A732" t="str">
        <f t="shared" si="11"/>
        <v>S1003700042900</v>
      </c>
      <c r="B732">
        <v>37000</v>
      </c>
      <c r="C732" t="s">
        <v>15</v>
      </c>
      <c r="D732">
        <v>42900</v>
      </c>
      <c r="E732" s="1">
        <v>-33885.479999999981</v>
      </c>
    </row>
    <row r="733" spans="1:5" x14ac:dyDescent="0.25">
      <c r="A733" t="str">
        <f t="shared" si="11"/>
        <v>S1003700043000</v>
      </c>
      <c r="B733">
        <v>37000</v>
      </c>
      <c r="C733" t="s">
        <v>15</v>
      </c>
      <c r="D733">
        <v>43000</v>
      </c>
      <c r="E733" s="1">
        <v>1095752.5930000001</v>
      </c>
    </row>
    <row r="734" spans="1:5" x14ac:dyDescent="0.25">
      <c r="A734" t="str">
        <f t="shared" si="11"/>
        <v>S1003700043100</v>
      </c>
      <c r="B734">
        <v>37000</v>
      </c>
      <c r="C734" t="s">
        <v>15</v>
      </c>
      <c r="D734">
        <v>43100</v>
      </c>
      <c r="E734" s="1">
        <v>1.1641532182693481E-10</v>
      </c>
    </row>
    <row r="735" spans="1:5" x14ac:dyDescent="0.25">
      <c r="A735" t="str">
        <f t="shared" si="11"/>
        <v>S1003700043200</v>
      </c>
      <c r="B735">
        <v>37000</v>
      </c>
      <c r="C735" t="s">
        <v>15</v>
      </c>
      <c r="D735">
        <v>43200</v>
      </c>
      <c r="E735" s="1">
        <v>0</v>
      </c>
    </row>
    <row r="736" spans="1:5" x14ac:dyDescent="0.25">
      <c r="A736" t="str">
        <f t="shared" si="11"/>
        <v>S1003700043300</v>
      </c>
      <c r="B736">
        <v>37000</v>
      </c>
      <c r="C736" t="s">
        <v>15</v>
      </c>
      <c r="D736">
        <v>43300</v>
      </c>
      <c r="E736" s="1">
        <v>1156990.0100000002</v>
      </c>
    </row>
    <row r="737" spans="1:5" x14ac:dyDescent="0.25">
      <c r="A737" t="str">
        <f t="shared" si="11"/>
        <v>S1003700043500</v>
      </c>
      <c r="B737">
        <v>37000</v>
      </c>
      <c r="C737" t="s">
        <v>15</v>
      </c>
      <c r="D737">
        <v>43500</v>
      </c>
      <c r="E737" s="1">
        <v>9006855.2800000012</v>
      </c>
    </row>
    <row r="738" spans="1:5" x14ac:dyDescent="0.25">
      <c r="A738" t="str">
        <f t="shared" si="11"/>
        <v>S1003700043600</v>
      </c>
      <c r="B738">
        <v>37000</v>
      </c>
      <c r="C738" t="s">
        <v>15</v>
      </c>
      <c r="D738">
        <v>43600</v>
      </c>
      <c r="E738" s="1">
        <v>1020.5</v>
      </c>
    </row>
    <row r="739" spans="1:5" x14ac:dyDescent="0.25">
      <c r="A739" t="str">
        <f t="shared" si="11"/>
        <v>S1003700043800</v>
      </c>
      <c r="B739">
        <v>37000</v>
      </c>
      <c r="C739" t="s">
        <v>15</v>
      </c>
      <c r="D739">
        <v>43800</v>
      </c>
      <c r="E739" s="1">
        <v>2</v>
      </c>
    </row>
    <row r="740" spans="1:5" x14ac:dyDescent="0.25">
      <c r="A740" t="str">
        <f t="shared" si="11"/>
        <v>S1003700043900</v>
      </c>
      <c r="B740">
        <v>37000</v>
      </c>
      <c r="C740" t="s">
        <v>15</v>
      </c>
      <c r="D740">
        <v>43900</v>
      </c>
      <c r="E740" s="1">
        <v>-339485.46999999986</v>
      </c>
    </row>
    <row r="741" spans="1:5" x14ac:dyDescent="0.25">
      <c r="A741" t="str">
        <f t="shared" si="11"/>
        <v>S1003700044100</v>
      </c>
      <c r="B741">
        <v>37000</v>
      </c>
      <c r="C741" t="s">
        <v>15</v>
      </c>
      <c r="D741">
        <v>44100</v>
      </c>
      <c r="E741" s="1">
        <v>-3220107.9959999975</v>
      </c>
    </row>
    <row r="742" spans="1:5" x14ac:dyDescent="0.25">
      <c r="A742" t="str">
        <f t="shared" si="11"/>
        <v>S1003700062000</v>
      </c>
      <c r="B742">
        <v>37000</v>
      </c>
      <c r="C742" t="s">
        <v>15</v>
      </c>
      <c r="D742">
        <v>62000</v>
      </c>
      <c r="E742" s="1">
        <v>251462.3</v>
      </c>
    </row>
    <row r="743" spans="1:5" x14ac:dyDescent="0.25">
      <c r="A743" t="str">
        <f t="shared" si="11"/>
        <v>S1003700062100</v>
      </c>
      <c r="B743">
        <v>37000</v>
      </c>
      <c r="C743" t="s">
        <v>15</v>
      </c>
      <c r="D743">
        <v>62100</v>
      </c>
      <c r="E743" s="1">
        <v>1857726.03</v>
      </c>
    </row>
    <row r="744" spans="1:5" x14ac:dyDescent="0.25">
      <c r="A744" t="str">
        <f t="shared" si="11"/>
        <v>S1003700062700</v>
      </c>
      <c r="B744">
        <v>37000</v>
      </c>
      <c r="C744" t="s">
        <v>15</v>
      </c>
      <c r="D744">
        <v>62700</v>
      </c>
      <c r="E744" s="1">
        <v>0</v>
      </c>
    </row>
    <row r="745" spans="1:5" x14ac:dyDescent="0.25">
      <c r="A745" t="str">
        <f t="shared" si="11"/>
        <v>S1003700068300</v>
      </c>
      <c r="B745">
        <v>37000</v>
      </c>
      <c r="C745" t="s">
        <v>15</v>
      </c>
      <c r="D745">
        <v>68300</v>
      </c>
      <c r="E745" s="1">
        <v>-2.3900000000139698</v>
      </c>
    </row>
    <row r="746" spans="1:5" x14ac:dyDescent="0.25">
      <c r="A746" t="str">
        <f t="shared" si="11"/>
        <v>S1003700068400</v>
      </c>
      <c r="B746">
        <v>37000</v>
      </c>
      <c r="C746" t="s">
        <v>15</v>
      </c>
      <c r="D746">
        <v>68400</v>
      </c>
      <c r="E746" s="1">
        <v>1</v>
      </c>
    </row>
    <row r="747" spans="1:5" x14ac:dyDescent="0.25">
      <c r="A747" t="str">
        <f t="shared" si="11"/>
        <v>S1003700068500</v>
      </c>
      <c r="B747">
        <v>37000</v>
      </c>
      <c r="C747" t="s">
        <v>15</v>
      </c>
      <c r="D747">
        <v>68500</v>
      </c>
      <c r="E747" s="1">
        <v>15056.579999999842</v>
      </c>
    </row>
    <row r="748" spans="1:5" x14ac:dyDescent="0.25">
      <c r="A748" t="str">
        <f t="shared" si="11"/>
        <v>S1003700072000</v>
      </c>
      <c r="B748">
        <v>37000</v>
      </c>
      <c r="C748" t="s">
        <v>15</v>
      </c>
      <c r="D748">
        <v>72000</v>
      </c>
      <c r="E748" s="1">
        <v>0</v>
      </c>
    </row>
    <row r="749" spans="1:5" x14ac:dyDescent="0.25">
      <c r="A749" t="str">
        <f t="shared" si="11"/>
        <v>S1003700072500</v>
      </c>
      <c r="B749">
        <v>37000</v>
      </c>
      <c r="C749" t="s">
        <v>15</v>
      </c>
      <c r="D749">
        <v>72500</v>
      </c>
      <c r="E749" s="1">
        <v>0</v>
      </c>
    </row>
    <row r="750" spans="1:5" x14ac:dyDescent="0.25">
      <c r="A750" t="str">
        <f t="shared" si="11"/>
        <v>S1003700072700</v>
      </c>
      <c r="B750">
        <v>37000</v>
      </c>
      <c r="C750" t="s">
        <v>15</v>
      </c>
      <c r="D750">
        <v>72700</v>
      </c>
      <c r="E750" s="1">
        <v>0</v>
      </c>
    </row>
    <row r="751" spans="1:5" x14ac:dyDescent="0.25">
      <c r="A751" t="str">
        <f t="shared" si="11"/>
        <v>S1003700073000</v>
      </c>
      <c r="B751">
        <v>37000</v>
      </c>
      <c r="C751" t="s">
        <v>15</v>
      </c>
      <c r="D751">
        <v>73000</v>
      </c>
      <c r="E751" s="1">
        <v>0</v>
      </c>
    </row>
    <row r="752" spans="1:5" x14ac:dyDescent="0.25">
      <c r="A752" t="str">
        <f t="shared" si="11"/>
        <v>S1003700073600</v>
      </c>
      <c r="B752">
        <v>37000</v>
      </c>
      <c r="C752" t="s">
        <v>15</v>
      </c>
      <c r="D752">
        <v>73600</v>
      </c>
      <c r="E752" s="1">
        <v>2741170.9100000006</v>
      </c>
    </row>
    <row r="753" spans="1:5" x14ac:dyDescent="0.25">
      <c r="A753" t="str">
        <f t="shared" si="11"/>
        <v>S1003700073700</v>
      </c>
      <c r="B753">
        <v>37000</v>
      </c>
      <c r="C753" t="s">
        <v>15</v>
      </c>
      <c r="D753">
        <v>73700</v>
      </c>
      <c r="E753" s="1">
        <v>-3</v>
      </c>
    </row>
    <row r="754" spans="1:5" x14ac:dyDescent="0.25">
      <c r="A754" t="str">
        <f t="shared" si="11"/>
        <v>S1003700073900</v>
      </c>
      <c r="B754">
        <v>37000</v>
      </c>
      <c r="C754" t="s">
        <v>15</v>
      </c>
      <c r="D754">
        <v>73900</v>
      </c>
      <c r="E754" s="1">
        <v>-5917.0599999999977</v>
      </c>
    </row>
    <row r="755" spans="1:5" x14ac:dyDescent="0.25">
      <c r="A755" t="str">
        <f t="shared" si="11"/>
        <v>S1003700080500</v>
      </c>
      <c r="B755">
        <v>37000</v>
      </c>
      <c r="C755" t="s">
        <v>15</v>
      </c>
      <c r="D755">
        <v>80500</v>
      </c>
      <c r="E755" s="1">
        <v>0</v>
      </c>
    </row>
    <row r="756" spans="1:5" x14ac:dyDescent="0.25">
      <c r="A756" t="str">
        <f t="shared" si="11"/>
        <v>S1003700082800</v>
      </c>
      <c r="B756">
        <v>37000</v>
      </c>
      <c r="C756" t="s">
        <v>15</v>
      </c>
      <c r="D756">
        <v>82800</v>
      </c>
      <c r="E756" s="1">
        <v>-1</v>
      </c>
    </row>
    <row r="757" spans="1:5" x14ac:dyDescent="0.25">
      <c r="A757" t="str">
        <f t="shared" si="11"/>
        <v>S1003700082900</v>
      </c>
      <c r="B757">
        <v>37000</v>
      </c>
      <c r="C757" t="s">
        <v>15</v>
      </c>
      <c r="D757">
        <v>82900</v>
      </c>
      <c r="E757" s="1">
        <v>0</v>
      </c>
    </row>
    <row r="758" spans="1:5" x14ac:dyDescent="0.25">
      <c r="A758" t="str">
        <f t="shared" si="11"/>
        <v>S1003700083100</v>
      </c>
      <c r="B758">
        <v>37000</v>
      </c>
      <c r="C758" t="s">
        <v>15</v>
      </c>
      <c r="D758">
        <v>83100</v>
      </c>
      <c r="E758" s="1">
        <v>424495.88999999966</v>
      </c>
    </row>
    <row r="759" spans="1:5" x14ac:dyDescent="0.25">
      <c r="A759" t="str">
        <f t="shared" si="11"/>
        <v>S1003700083200</v>
      </c>
      <c r="B759">
        <v>37000</v>
      </c>
      <c r="C759" t="s">
        <v>15</v>
      </c>
      <c r="D759">
        <v>83200</v>
      </c>
      <c r="E759" s="1">
        <v>485752.8600000001</v>
      </c>
    </row>
    <row r="760" spans="1:5" x14ac:dyDescent="0.25">
      <c r="A760" t="str">
        <f t="shared" si="11"/>
        <v>S1003700090700</v>
      </c>
      <c r="B760">
        <v>37000</v>
      </c>
      <c r="C760" t="s">
        <v>15</v>
      </c>
      <c r="D760">
        <v>90700</v>
      </c>
      <c r="E760" s="1">
        <v>44163.270000000004</v>
      </c>
    </row>
    <row r="761" spans="1:5" x14ac:dyDescent="0.25">
      <c r="A761" t="str">
        <f t="shared" si="11"/>
        <v>S1003700092100</v>
      </c>
      <c r="B761">
        <v>37000</v>
      </c>
      <c r="C761" t="s">
        <v>15</v>
      </c>
      <c r="D761">
        <v>92100</v>
      </c>
      <c r="E761" s="1">
        <v>-2460.59</v>
      </c>
    </row>
    <row r="762" spans="1:5" x14ac:dyDescent="0.25">
      <c r="A762" t="str">
        <f t="shared" si="11"/>
        <v>S1003700092500</v>
      </c>
      <c r="B762">
        <v>37000</v>
      </c>
      <c r="C762" t="s">
        <v>15</v>
      </c>
      <c r="D762">
        <v>92500</v>
      </c>
      <c r="E762" s="1">
        <v>40659</v>
      </c>
    </row>
    <row r="763" spans="1:5" x14ac:dyDescent="0.25">
      <c r="A763" t="str">
        <f t="shared" si="11"/>
        <v>S1003700092900</v>
      </c>
      <c r="B763">
        <v>37000</v>
      </c>
      <c r="C763" t="s">
        <v>15</v>
      </c>
      <c r="D763">
        <v>92900</v>
      </c>
      <c r="E763" s="1">
        <v>0</v>
      </c>
    </row>
    <row r="764" spans="1:5" x14ac:dyDescent="0.25">
      <c r="A764" t="str">
        <f t="shared" si="11"/>
        <v>S1003700093800</v>
      </c>
      <c r="B764">
        <v>37000</v>
      </c>
      <c r="C764" t="s">
        <v>15</v>
      </c>
      <c r="D764">
        <v>93800</v>
      </c>
      <c r="E764" s="1">
        <v>84500</v>
      </c>
    </row>
    <row r="765" spans="1:5" x14ac:dyDescent="0.25">
      <c r="A765" t="str">
        <f t="shared" si="11"/>
        <v>S1003700093900</v>
      </c>
      <c r="B765">
        <v>37000</v>
      </c>
      <c r="C765" t="s">
        <v>15</v>
      </c>
      <c r="D765">
        <v>93900</v>
      </c>
      <c r="E765" s="1">
        <v>-398393.37000000005</v>
      </c>
    </row>
    <row r="766" spans="1:5" x14ac:dyDescent="0.25">
      <c r="A766" t="str">
        <f t="shared" si="11"/>
        <v>S1003700094100</v>
      </c>
      <c r="B766">
        <v>37000</v>
      </c>
      <c r="C766" t="s">
        <v>15</v>
      </c>
      <c r="D766">
        <v>94100</v>
      </c>
      <c r="E766" s="1">
        <v>-206686.44999999995</v>
      </c>
    </row>
    <row r="767" spans="1:5" x14ac:dyDescent="0.25">
      <c r="A767" t="str">
        <f t="shared" si="11"/>
        <v>S1003700096300</v>
      </c>
      <c r="B767">
        <v>37000</v>
      </c>
      <c r="C767" t="s">
        <v>15</v>
      </c>
      <c r="D767">
        <v>96300</v>
      </c>
      <c r="E767" s="1">
        <v>0</v>
      </c>
    </row>
    <row r="768" spans="1:5" x14ac:dyDescent="0.25">
      <c r="A768" t="str">
        <f t="shared" si="11"/>
        <v>S1003700099100</v>
      </c>
      <c r="B768">
        <v>37000</v>
      </c>
      <c r="C768" t="s">
        <v>15</v>
      </c>
      <c r="D768">
        <v>99100</v>
      </c>
      <c r="E768" s="1">
        <v>0</v>
      </c>
    </row>
    <row r="769" spans="1:5" x14ac:dyDescent="0.25">
      <c r="A769" t="str">
        <f t="shared" si="11"/>
        <v>S1003700099401</v>
      </c>
      <c r="B769">
        <v>37000</v>
      </c>
      <c r="C769" t="s">
        <v>15</v>
      </c>
      <c r="D769">
        <v>99401</v>
      </c>
      <c r="E769" s="1">
        <v>0</v>
      </c>
    </row>
    <row r="770" spans="1:5" x14ac:dyDescent="0.25">
      <c r="A770" t="str">
        <f t="shared" si="11"/>
        <v>S2123700010500</v>
      </c>
      <c r="B770">
        <v>37000</v>
      </c>
      <c r="C770" t="s">
        <v>114</v>
      </c>
      <c r="D770">
        <v>10500</v>
      </c>
      <c r="E770" s="1">
        <v>257422.82</v>
      </c>
    </row>
    <row r="771" spans="1:5" x14ac:dyDescent="0.25">
      <c r="A771" t="str">
        <f t="shared" ref="A771:A834" si="12">C771&amp;B771&amp;D771</f>
        <v>S2123700010600</v>
      </c>
      <c r="B771">
        <v>37000</v>
      </c>
      <c r="C771" t="s">
        <v>114</v>
      </c>
      <c r="D771">
        <v>10600</v>
      </c>
      <c r="E771" s="1">
        <v>55419.119999999995</v>
      </c>
    </row>
    <row r="772" spans="1:5" x14ac:dyDescent="0.25">
      <c r="A772" t="str">
        <f t="shared" si="12"/>
        <v>S2123700012000</v>
      </c>
      <c r="B772">
        <v>37000</v>
      </c>
      <c r="C772" t="s">
        <v>114</v>
      </c>
      <c r="D772">
        <v>12000</v>
      </c>
      <c r="E772" s="1">
        <v>2900</v>
      </c>
    </row>
    <row r="773" spans="1:5" x14ac:dyDescent="0.25">
      <c r="A773" t="str">
        <f t="shared" si="12"/>
        <v>S2123700015300</v>
      </c>
      <c r="B773">
        <v>37000</v>
      </c>
      <c r="C773" t="s">
        <v>114</v>
      </c>
      <c r="D773">
        <v>15300</v>
      </c>
      <c r="E773" s="1">
        <v>918448.90000000014</v>
      </c>
    </row>
    <row r="774" spans="1:5" x14ac:dyDescent="0.25">
      <c r="A774" t="str">
        <f t="shared" si="12"/>
        <v>S2123700015500</v>
      </c>
      <c r="B774">
        <v>37000</v>
      </c>
      <c r="C774" t="s">
        <v>114</v>
      </c>
      <c r="D774">
        <v>15500</v>
      </c>
      <c r="E774" s="1">
        <v>0</v>
      </c>
    </row>
    <row r="775" spans="1:5" x14ac:dyDescent="0.25">
      <c r="A775" t="str">
        <f t="shared" si="12"/>
        <v>S2123700015900</v>
      </c>
      <c r="B775">
        <v>37000</v>
      </c>
      <c r="C775" t="s">
        <v>114</v>
      </c>
      <c r="D775">
        <v>15900</v>
      </c>
      <c r="E775" s="1">
        <v>319658.52</v>
      </c>
    </row>
    <row r="776" spans="1:5" x14ac:dyDescent="0.25">
      <c r="A776" t="str">
        <f t="shared" si="12"/>
        <v>S2123700016000</v>
      </c>
      <c r="B776">
        <v>37000</v>
      </c>
      <c r="C776" t="s">
        <v>114</v>
      </c>
      <c r="D776">
        <v>16000</v>
      </c>
      <c r="E776" s="1">
        <v>430771.37</v>
      </c>
    </row>
    <row r="777" spans="1:5" x14ac:dyDescent="0.25">
      <c r="A777" t="str">
        <f t="shared" si="12"/>
        <v>S2123700016300</v>
      </c>
      <c r="B777">
        <v>37000</v>
      </c>
      <c r="C777" t="s">
        <v>114</v>
      </c>
      <c r="D777">
        <v>16300</v>
      </c>
      <c r="E777" s="1">
        <v>923293.16999999993</v>
      </c>
    </row>
    <row r="778" spans="1:5" x14ac:dyDescent="0.25">
      <c r="A778" t="str">
        <f t="shared" si="12"/>
        <v>S2123700016400</v>
      </c>
      <c r="B778">
        <v>37000</v>
      </c>
      <c r="C778" t="s">
        <v>114</v>
      </c>
      <c r="D778">
        <v>16400</v>
      </c>
      <c r="E778" s="1">
        <v>0</v>
      </c>
    </row>
    <row r="779" spans="1:5" x14ac:dyDescent="0.25">
      <c r="A779" t="str">
        <f t="shared" si="12"/>
        <v>S2123700016500</v>
      </c>
      <c r="B779">
        <v>37000</v>
      </c>
      <c r="C779" t="s">
        <v>114</v>
      </c>
      <c r="D779">
        <v>16500</v>
      </c>
      <c r="E779" s="1">
        <v>1916.69</v>
      </c>
    </row>
    <row r="780" spans="1:5" x14ac:dyDescent="0.25">
      <c r="A780" t="str">
        <f t="shared" si="12"/>
        <v>S2123700017300</v>
      </c>
      <c r="B780">
        <v>37000</v>
      </c>
      <c r="C780" t="s">
        <v>114</v>
      </c>
      <c r="D780">
        <v>17300</v>
      </c>
      <c r="E780" s="1">
        <v>1739703.7999999996</v>
      </c>
    </row>
    <row r="781" spans="1:5" x14ac:dyDescent="0.25">
      <c r="A781" t="str">
        <f t="shared" si="12"/>
        <v>S2123700017600</v>
      </c>
      <c r="B781">
        <v>37000</v>
      </c>
      <c r="C781" t="s">
        <v>114</v>
      </c>
      <c r="D781">
        <v>17600</v>
      </c>
      <c r="E781" s="1">
        <v>105434.83</v>
      </c>
    </row>
    <row r="782" spans="1:5" x14ac:dyDescent="0.25">
      <c r="A782" t="str">
        <f t="shared" si="12"/>
        <v>S2123700017800</v>
      </c>
      <c r="B782">
        <v>37000</v>
      </c>
      <c r="C782" t="s">
        <v>114</v>
      </c>
      <c r="D782">
        <v>17800</v>
      </c>
      <c r="E782" s="1">
        <v>76982.03</v>
      </c>
    </row>
    <row r="783" spans="1:5" x14ac:dyDescent="0.25">
      <c r="A783" t="str">
        <f t="shared" si="12"/>
        <v>S2123700018100</v>
      </c>
      <c r="B783">
        <v>37000</v>
      </c>
      <c r="C783" t="s">
        <v>114</v>
      </c>
      <c r="D783">
        <v>18100</v>
      </c>
      <c r="E783" s="1">
        <v>-5988234.2000000011</v>
      </c>
    </row>
    <row r="784" spans="1:5" x14ac:dyDescent="0.25">
      <c r="A784" t="str">
        <f t="shared" si="12"/>
        <v>S2123700018300</v>
      </c>
      <c r="B784">
        <v>37000</v>
      </c>
      <c r="C784" t="s">
        <v>114</v>
      </c>
      <c r="D784">
        <v>18300</v>
      </c>
      <c r="E784" s="1">
        <v>721956.04</v>
      </c>
    </row>
    <row r="785" spans="1:5" x14ac:dyDescent="0.25">
      <c r="A785" t="str">
        <f t="shared" si="12"/>
        <v>S2123700018500</v>
      </c>
      <c r="B785">
        <v>37000</v>
      </c>
      <c r="C785" t="s">
        <v>114</v>
      </c>
      <c r="D785">
        <v>18500</v>
      </c>
      <c r="E785" s="1">
        <v>0</v>
      </c>
    </row>
    <row r="786" spans="1:5" x14ac:dyDescent="0.25">
      <c r="A786" t="str">
        <f t="shared" si="12"/>
        <v>S2123700018600</v>
      </c>
      <c r="B786">
        <v>37000</v>
      </c>
      <c r="C786" t="s">
        <v>114</v>
      </c>
      <c r="D786">
        <v>18600</v>
      </c>
      <c r="E786" s="1">
        <v>16349.290000000037</v>
      </c>
    </row>
    <row r="787" spans="1:5" x14ac:dyDescent="0.25">
      <c r="A787" t="str">
        <f t="shared" si="12"/>
        <v>S2123700018700</v>
      </c>
      <c r="B787">
        <v>37000</v>
      </c>
      <c r="C787" t="s">
        <v>114</v>
      </c>
      <c r="D787">
        <v>18700</v>
      </c>
      <c r="E787" s="1">
        <v>969358.69000000006</v>
      </c>
    </row>
    <row r="788" spans="1:5" x14ac:dyDescent="0.25">
      <c r="A788" t="str">
        <f t="shared" si="12"/>
        <v>S2123700018800</v>
      </c>
      <c r="B788">
        <v>37000</v>
      </c>
      <c r="C788" t="s">
        <v>114</v>
      </c>
      <c r="D788">
        <v>18800</v>
      </c>
      <c r="E788" s="1">
        <v>116805.01999999999</v>
      </c>
    </row>
    <row r="789" spans="1:5" x14ac:dyDescent="0.25">
      <c r="A789" t="str">
        <f t="shared" si="12"/>
        <v>S2123700018900</v>
      </c>
      <c r="B789">
        <v>37000</v>
      </c>
      <c r="C789" t="s">
        <v>114</v>
      </c>
      <c r="D789">
        <v>18900</v>
      </c>
      <c r="E789" s="1">
        <v>71182.399999999907</v>
      </c>
    </row>
    <row r="790" spans="1:5" x14ac:dyDescent="0.25">
      <c r="A790" t="str">
        <f t="shared" si="12"/>
        <v>S2123700019100</v>
      </c>
      <c r="B790">
        <v>37000</v>
      </c>
      <c r="C790" t="s">
        <v>114</v>
      </c>
      <c r="D790">
        <v>19100</v>
      </c>
      <c r="E790" s="1">
        <v>250000</v>
      </c>
    </row>
    <row r="791" spans="1:5" x14ac:dyDescent="0.25">
      <c r="A791" t="str">
        <f t="shared" si="12"/>
        <v>S2123700019200</v>
      </c>
      <c r="B791">
        <v>37000</v>
      </c>
      <c r="C791" t="s">
        <v>114</v>
      </c>
      <c r="D791">
        <v>19200</v>
      </c>
      <c r="E791" s="1">
        <v>521428.5</v>
      </c>
    </row>
    <row r="792" spans="1:5" x14ac:dyDescent="0.25">
      <c r="A792" t="str">
        <f t="shared" si="12"/>
        <v>S2123700019300</v>
      </c>
      <c r="B792">
        <v>37000</v>
      </c>
      <c r="C792" t="s">
        <v>114</v>
      </c>
      <c r="D792">
        <v>19300</v>
      </c>
      <c r="E792" s="1">
        <v>22688.190000000002</v>
      </c>
    </row>
    <row r="793" spans="1:5" x14ac:dyDescent="0.25">
      <c r="A793" t="str">
        <f t="shared" si="12"/>
        <v>S2123700019500</v>
      </c>
      <c r="B793">
        <v>37000</v>
      </c>
      <c r="C793" t="s">
        <v>114</v>
      </c>
      <c r="D793">
        <v>19500</v>
      </c>
      <c r="E793" s="1">
        <v>69988</v>
      </c>
    </row>
    <row r="794" spans="1:5" x14ac:dyDescent="0.25">
      <c r="A794" t="str">
        <f t="shared" si="12"/>
        <v>S2123700036600</v>
      </c>
      <c r="B794">
        <v>37000</v>
      </c>
      <c r="C794" t="s">
        <v>114</v>
      </c>
      <c r="D794">
        <v>36600</v>
      </c>
      <c r="E794" s="1">
        <v>124769.78000000001</v>
      </c>
    </row>
    <row r="795" spans="1:5" x14ac:dyDescent="0.25">
      <c r="A795" t="str">
        <f t="shared" si="12"/>
        <v>S2123700036900</v>
      </c>
      <c r="B795">
        <v>37000</v>
      </c>
      <c r="C795" t="s">
        <v>114</v>
      </c>
      <c r="D795">
        <v>36900</v>
      </c>
      <c r="E795" s="1">
        <v>245787.56</v>
      </c>
    </row>
    <row r="796" spans="1:5" x14ac:dyDescent="0.25">
      <c r="A796" t="str">
        <f t="shared" si="12"/>
        <v>S2123700038100</v>
      </c>
      <c r="B796">
        <v>37000</v>
      </c>
      <c r="C796" t="s">
        <v>114</v>
      </c>
      <c r="D796">
        <v>38100</v>
      </c>
      <c r="E796" s="1">
        <v>-3508159.92</v>
      </c>
    </row>
    <row r="797" spans="1:5" x14ac:dyDescent="0.25">
      <c r="A797" t="str">
        <f t="shared" si="12"/>
        <v>S2123700040500</v>
      </c>
      <c r="B797">
        <v>37000</v>
      </c>
      <c r="C797" t="s">
        <v>114</v>
      </c>
      <c r="D797">
        <v>40500</v>
      </c>
      <c r="E797" s="1">
        <v>0</v>
      </c>
    </row>
    <row r="798" spans="1:5" x14ac:dyDescent="0.25">
      <c r="A798" t="str">
        <f t="shared" si="12"/>
        <v>S2123700044300</v>
      </c>
      <c r="B798">
        <v>37000</v>
      </c>
      <c r="C798" t="s">
        <v>114</v>
      </c>
      <c r="D798">
        <v>44300</v>
      </c>
      <c r="E798" s="1">
        <v>2764409.9999999991</v>
      </c>
    </row>
    <row r="799" spans="1:5" x14ac:dyDescent="0.25">
      <c r="A799" t="str">
        <f t="shared" si="12"/>
        <v>S2123700044400</v>
      </c>
      <c r="B799">
        <v>37000</v>
      </c>
      <c r="C799" t="s">
        <v>114</v>
      </c>
      <c r="D799">
        <v>44400</v>
      </c>
      <c r="E799" s="1">
        <v>552281.98000000045</v>
      </c>
    </row>
    <row r="800" spans="1:5" x14ac:dyDescent="0.25">
      <c r="A800" t="str">
        <f t="shared" si="12"/>
        <v>S2123700044500</v>
      </c>
      <c r="B800">
        <v>37000</v>
      </c>
      <c r="C800" t="s">
        <v>114</v>
      </c>
      <c r="D800">
        <v>44500</v>
      </c>
      <c r="E800" s="1">
        <v>283236.40000000002</v>
      </c>
    </row>
    <row r="801" spans="1:5" x14ac:dyDescent="0.25">
      <c r="A801" t="str">
        <f t="shared" si="12"/>
        <v>S2123700044700</v>
      </c>
      <c r="B801">
        <v>37000</v>
      </c>
      <c r="C801" t="s">
        <v>114</v>
      </c>
      <c r="D801">
        <v>44700</v>
      </c>
      <c r="E801" s="1">
        <v>51000.97</v>
      </c>
    </row>
    <row r="802" spans="1:5" x14ac:dyDescent="0.25">
      <c r="A802" t="str">
        <f t="shared" si="12"/>
        <v>S2123700046700</v>
      </c>
      <c r="B802">
        <v>37000</v>
      </c>
      <c r="C802" t="s">
        <v>114</v>
      </c>
      <c r="D802">
        <v>46700</v>
      </c>
      <c r="E802" s="1">
        <v>52270.99</v>
      </c>
    </row>
    <row r="803" spans="1:5" x14ac:dyDescent="0.25">
      <c r="A803" t="str">
        <f t="shared" si="12"/>
        <v>S2123700048900</v>
      </c>
      <c r="B803">
        <v>37000</v>
      </c>
      <c r="C803" t="s">
        <v>114</v>
      </c>
      <c r="D803">
        <v>48900</v>
      </c>
      <c r="E803" s="1">
        <v>-238448.02999999933</v>
      </c>
    </row>
    <row r="804" spans="1:5" x14ac:dyDescent="0.25">
      <c r="A804" t="str">
        <f t="shared" si="12"/>
        <v>S2123700054600</v>
      </c>
      <c r="B804">
        <v>37000</v>
      </c>
      <c r="C804" t="s">
        <v>114</v>
      </c>
      <c r="D804">
        <v>54600</v>
      </c>
      <c r="E804" s="1">
        <v>17550</v>
      </c>
    </row>
    <row r="805" spans="1:5" x14ac:dyDescent="0.25">
      <c r="A805" t="str">
        <f t="shared" si="12"/>
        <v>S2123700054800</v>
      </c>
      <c r="B805">
        <v>37000</v>
      </c>
      <c r="C805" t="s">
        <v>114</v>
      </c>
      <c r="D805">
        <v>54800</v>
      </c>
      <c r="E805" s="1">
        <v>125678.02000000002</v>
      </c>
    </row>
    <row r="806" spans="1:5" x14ac:dyDescent="0.25">
      <c r="A806" t="str">
        <f t="shared" si="12"/>
        <v>S2123700055300</v>
      </c>
      <c r="B806">
        <v>37000</v>
      </c>
      <c r="C806" t="s">
        <v>114</v>
      </c>
      <c r="D806">
        <v>55300</v>
      </c>
      <c r="E806" s="1">
        <v>4888605.5199999996</v>
      </c>
    </row>
    <row r="807" spans="1:5" x14ac:dyDescent="0.25">
      <c r="A807" t="str">
        <f t="shared" si="12"/>
        <v>S2123700055400</v>
      </c>
      <c r="B807">
        <v>37000</v>
      </c>
      <c r="C807" t="s">
        <v>114</v>
      </c>
      <c r="D807">
        <v>55400</v>
      </c>
      <c r="E807" s="1">
        <v>102144</v>
      </c>
    </row>
    <row r="808" spans="1:5" x14ac:dyDescent="0.25">
      <c r="A808" t="str">
        <f t="shared" si="12"/>
        <v>S2123700056100</v>
      </c>
      <c r="B808">
        <v>37000</v>
      </c>
      <c r="C808" t="s">
        <v>114</v>
      </c>
      <c r="D808">
        <v>56100</v>
      </c>
      <c r="E808" s="1">
        <v>27928.880000000001</v>
      </c>
    </row>
    <row r="809" spans="1:5" x14ac:dyDescent="0.25">
      <c r="A809" t="str">
        <f t="shared" si="12"/>
        <v>S2123700056200</v>
      </c>
      <c r="B809">
        <v>37000</v>
      </c>
      <c r="C809" t="s">
        <v>114</v>
      </c>
      <c r="D809">
        <v>56200</v>
      </c>
      <c r="E809" s="1">
        <v>175171.55</v>
      </c>
    </row>
    <row r="810" spans="1:5" x14ac:dyDescent="0.25">
      <c r="A810" t="str">
        <f t="shared" si="12"/>
        <v>S2123700056500</v>
      </c>
      <c r="B810">
        <v>37000</v>
      </c>
      <c r="C810" t="s">
        <v>114</v>
      </c>
      <c r="D810">
        <v>56500</v>
      </c>
      <c r="E810" s="1">
        <v>37645.439999999973</v>
      </c>
    </row>
    <row r="811" spans="1:5" x14ac:dyDescent="0.25">
      <c r="A811" t="str">
        <f t="shared" si="12"/>
        <v>S2123700056900</v>
      </c>
      <c r="B811">
        <v>37000</v>
      </c>
      <c r="C811" t="s">
        <v>114</v>
      </c>
      <c r="D811">
        <v>56900</v>
      </c>
      <c r="E811" s="1">
        <v>609408</v>
      </c>
    </row>
    <row r="812" spans="1:5" x14ac:dyDescent="0.25">
      <c r="A812" t="str">
        <f t="shared" si="12"/>
        <v>S2123700057000</v>
      </c>
      <c r="B812">
        <v>37000</v>
      </c>
      <c r="C812" t="s">
        <v>114</v>
      </c>
      <c r="D812">
        <v>57000</v>
      </c>
      <c r="E812" s="1">
        <v>706015.15000000014</v>
      </c>
    </row>
    <row r="813" spans="1:5" x14ac:dyDescent="0.25">
      <c r="A813" t="str">
        <f t="shared" si="12"/>
        <v>S2123700057500</v>
      </c>
      <c r="B813">
        <v>37000</v>
      </c>
      <c r="C813" t="s">
        <v>114</v>
      </c>
      <c r="D813">
        <v>57500</v>
      </c>
      <c r="E813" s="1">
        <v>2708071.0000000005</v>
      </c>
    </row>
    <row r="814" spans="1:5" x14ac:dyDescent="0.25">
      <c r="A814" t="str">
        <f t="shared" si="12"/>
        <v>S2123700057600</v>
      </c>
      <c r="B814">
        <v>37000</v>
      </c>
      <c r="C814" t="s">
        <v>114</v>
      </c>
      <c r="D814">
        <v>57600</v>
      </c>
      <c r="E814" s="1">
        <v>2436470.56</v>
      </c>
    </row>
    <row r="815" spans="1:5" x14ac:dyDescent="0.25">
      <c r="A815" t="str">
        <f t="shared" si="12"/>
        <v>S2123700057800</v>
      </c>
      <c r="B815">
        <v>37000</v>
      </c>
      <c r="C815" t="s">
        <v>114</v>
      </c>
      <c r="D815">
        <v>57800</v>
      </c>
      <c r="E815" s="1">
        <v>1.25</v>
      </c>
    </row>
    <row r="816" spans="1:5" x14ac:dyDescent="0.25">
      <c r="A816" t="str">
        <f t="shared" si="12"/>
        <v>S2123700058000</v>
      </c>
      <c r="B816">
        <v>37000</v>
      </c>
      <c r="C816" t="s">
        <v>114</v>
      </c>
      <c r="D816">
        <v>58000</v>
      </c>
      <c r="E816" s="1">
        <v>38065.040000000001</v>
      </c>
    </row>
    <row r="817" spans="1:5" x14ac:dyDescent="0.25">
      <c r="A817" t="str">
        <f t="shared" si="12"/>
        <v>S2123700058200</v>
      </c>
      <c r="B817">
        <v>37000</v>
      </c>
      <c r="C817" t="s">
        <v>114</v>
      </c>
      <c r="D817">
        <v>58200</v>
      </c>
      <c r="E817" s="1">
        <v>0</v>
      </c>
    </row>
    <row r="818" spans="1:5" x14ac:dyDescent="0.25">
      <c r="A818" t="str">
        <f t="shared" si="12"/>
        <v>S2123700058300</v>
      </c>
      <c r="B818">
        <v>37000</v>
      </c>
      <c r="C818" t="s">
        <v>114</v>
      </c>
      <c r="D818">
        <v>58300</v>
      </c>
      <c r="E818" s="1">
        <v>-730897.87</v>
      </c>
    </row>
    <row r="819" spans="1:5" x14ac:dyDescent="0.25">
      <c r="A819" t="str">
        <f t="shared" si="12"/>
        <v>S2123700058400</v>
      </c>
      <c r="B819">
        <v>37000</v>
      </c>
      <c r="C819" t="s">
        <v>114</v>
      </c>
      <c r="D819">
        <v>58400</v>
      </c>
      <c r="E819" s="1">
        <v>3444017.32</v>
      </c>
    </row>
    <row r="820" spans="1:5" x14ac:dyDescent="0.25">
      <c r="A820" t="str">
        <f t="shared" si="12"/>
        <v>S2123700058500</v>
      </c>
      <c r="B820">
        <v>37000</v>
      </c>
      <c r="C820" t="s">
        <v>114</v>
      </c>
      <c r="D820">
        <v>58500</v>
      </c>
      <c r="E820" s="1">
        <v>0</v>
      </c>
    </row>
    <row r="821" spans="1:5" x14ac:dyDescent="0.25">
      <c r="A821" t="str">
        <f t="shared" si="12"/>
        <v>S2123700058600</v>
      </c>
      <c r="B821">
        <v>37000</v>
      </c>
      <c r="C821" t="s">
        <v>114</v>
      </c>
      <c r="D821">
        <v>58600</v>
      </c>
      <c r="E821" s="1">
        <v>0</v>
      </c>
    </row>
    <row r="822" spans="1:5" x14ac:dyDescent="0.25">
      <c r="A822" t="str">
        <f t="shared" si="12"/>
        <v>S2123700076600</v>
      </c>
      <c r="B822">
        <v>37000</v>
      </c>
      <c r="C822" t="s">
        <v>114</v>
      </c>
      <c r="D822">
        <v>76600</v>
      </c>
      <c r="E822" s="1">
        <v>397847.44</v>
      </c>
    </row>
    <row r="823" spans="1:5" x14ac:dyDescent="0.25">
      <c r="A823" t="str">
        <f t="shared" si="12"/>
        <v>S2123700076800</v>
      </c>
      <c r="B823">
        <v>37000</v>
      </c>
      <c r="C823" t="s">
        <v>114</v>
      </c>
      <c r="D823">
        <v>76800</v>
      </c>
      <c r="E823" s="1">
        <v>0</v>
      </c>
    </row>
    <row r="824" spans="1:5" x14ac:dyDescent="0.25">
      <c r="A824" t="str">
        <f t="shared" si="12"/>
        <v>S2123700078200</v>
      </c>
      <c r="B824">
        <v>37000</v>
      </c>
      <c r="C824" t="s">
        <v>114</v>
      </c>
      <c r="D824">
        <v>78200</v>
      </c>
      <c r="E824" s="1">
        <v>-4884154.99</v>
      </c>
    </row>
    <row r="825" spans="1:5" x14ac:dyDescent="0.25">
      <c r="A825" t="str">
        <f t="shared" si="12"/>
        <v>S2123700086500</v>
      </c>
      <c r="B825">
        <v>37000</v>
      </c>
      <c r="C825" t="s">
        <v>114</v>
      </c>
      <c r="D825">
        <v>86500</v>
      </c>
      <c r="E825" s="1">
        <v>446288.15</v>
      </c>
    </row>
    <row r="826" spans="1:5" x14ac:dyDescent="0.25">
      <c r="A826" t="str">
        <f t="shared" si="12"/>
        <v>S2123700088200</v>
      </c>
      <c r="B826">
        <v>37000</v>
      </c>
      <c r="C826" t="s">
        <v>114</v>
      </c>
      <c r="D826">
        <v>88200</v>
      </c>
      <c r="E826" s="1">
        <v>0</v>
      </c>
    </row>
    <row r="827" spans="1:5" x14ac:dyDescent="0.25">
      <c r="A827" t="str">
        <f t="shared" si="12"/>
        <v>S2123700088500</v>
      </c>
      <c r="B827">
        <v>37000</v>
      </c>
      <c r="C827" t="s">
        <v>114</v>
      </c>
      <c r="D827">
        <v>88500</v>
      </c>
      <c r="E827" s="1">
        <v>3588514.8200000003</v>
      </c>
    </row>
    <row r="828" spans="1:5" x14ac:dyDescent="0.25">
      <c r="A828" t="str">
        <f t="shared" si="12"/>
        <v>S2123700089000</v>
      </c>
      <c r="B828">
        <v>37000</v>
      </c>
      <c r="C828" t="s">
        <v>114</v>
      </c>
      <c r="D828">
        <v>89000</v>
      </c>
      <c r="E828" s="1">
        <v>2391506.6099999994</v>
      </c>
    </row>
    <row r="829" spans="1:5" x14ac:dyDescent="0.25">
      <c r="A829" t="str">
        <f t="shared" si="12"/>
        <v>S2123700089300</v>
      </c>
      <c r="B829">
        <v>37000</v>
      </c>
      <c r="C829" t="s">
        <v>114</v>
      </c>
      <c r="D829">
        <v>89300</v>
      </c>
      <c r="E829" s="1">
        <v>-24225195.489</v>
      </c>
    </row>
    <row r="830" spans="1:5" x14ac:dyDescent="0.25">
      <c r="A830" t="str">
        <f t="shared" si="12"/>
        <v>S2123700094500</v>
      </c>
      <c r="B830">
        <v>37000</v>
      </c>
      <c r="C830" t="s">
        <v>114</v>
      </c>
      <c r="D830">
        <v>94500</v>
      </c>
      <c r="E830" s="1">
        <v>0</v>
      </c>
    </row>
    <row r="831" spans="1:5" x14ac:dyDescent="0.25">
      <c r="A831" t="str">
        <f t="shared" si="12"/>
        <v>S2123700097100</v>
      </c>
      <c r="B831">
        <v>37000</v>
      </c>
      <c r="C831" t="s">
        <v>114</v>
      </c>
      <c r="D831">
        <v>97100</v>
      </c>
      <c r="E831" s="1">
        <v>-72108.839999999967</v>
      </c>
    </row>
    <row r="832" spans="1:5" x14ac:dyDescent="0.25">
      <c r="A832" t="str">
        <f t="shared" si="12"/>
        <v>S2123700097500</v>
      </c>
      <c r="B832">
        <v>37000</v>
      </c>
      <c r="C832" t="s">
        <v>114</v>
      </c>
      <c r="D832">
        <v>97500</v>
      </c>
      <c r="E832" s="1">
        <v>660126.71000000008</v>
      </c>
    </row>
    <row r="833" spans="1:5" x14ac:dyDescent="0.25">
      <c r="A833" t="str">
        <f t="shared" si="12"/>
        <v>S2123700097900</v>
      </c>
      <c r="B833">
        <v>37000</v>
      </c>
      <c r="C833" t="s">
        <v>114</v>
      </c>
      <c r="D833">
        <v>97900</v>
      </c>
      <c r="E833" s="1">
        <v>26495.800000000047</v>
      </c>
    </row>
    <row r="834" spans="1:5" x14ac:dyDescent="0.25">
      <c r="A834" t="str">
        <f t="shared" si="12"/>
        <v>S2123700098300</v>
      </c>
      <c r="B834">
        <v>37000</v>
      </c>
      <c r="C834" t="s">
        <v>114</v>
      </c>
      <c r="D834">
        <v>98300</v>
      </c>
      <c r="E834" s="1">
        <v>0</v>
      </c>
    </row>
    <row r="835" spans="1:5" x14ac:dyDescent="0.25">
      <c r="A835" t="str">
        <f t="shared" ref="A835:A898" si="13">C835&amp;B835&amp;D835</f>
        <v>S2123700098700</v>
      </c>
      <c r="B835">
        <v>37000</v>
      </c>
      <c r="C835" t="s">
        <v>114</v>
      </c>
      <c r="D835">
        <v>98700</v>
      </c>
      <c r="E835" s="1">
        <v>1.0000000000291038</v>
      </c>
    </row>
    <row r="836" spans="1:5" x14ac:dyDescent="0.25">
      <c r="A836" t="str">
        <f t="shared" si="13"/>
        <v>S2123700099100</v>
      </c>
      <c r="B836">
        <v>37000</v>
      </c>
      <c r="C836" t="s">
        <v>114</v>
      </c>
      <c r="D836">
        <v>99100</v>
      </c>
      <c r="E836" s="1">
        <v>0</v>
      </c>
    </row>
    <row r="837" spans="1:5" x14ac:dyDescent="0.25">
      <c r="A837" t="str">
        <f t="shared" si="13"/>
        <v>S2123700099400</v>
      </c>
      <c r="B837">
        <v>37000</v>
      </c>
      <c r="C837" t="s">
        <v>114</v>
      </c>
      <c r="D837">
        <v>99400</v>
      </c>
      <c r="E837" s="1">
        <v>110.56000000005588</v>
      </c>
    </row>
    <row r="838" spans="1:5" x14ac:dyDescent="0.25">
      <c r="A838" t="str">
        <f t="shared" si="13"/>
        <v>S2123700099401</v>
      </c>
      <c r="B838">
        <v>37000</v>
      </c>
      <c r="C838" t="s">
        <v>114</v>
      </c>
      <c r="D838">
        <v>99401</v>
      </c>
      <c r="E838" s="1">
        <v>0</v>
      </c>
    </row>
    <row r="839" spans="1:5" x14ac:dyDescent="0.25">
      <c r="A839" t="str">
        <f t="shared" si="13"/>
        <v>S2123700099900</v>
      </c>
      <c r="B839">
        <v>37000</v>
      </c>
      <c r="C839" t="s">
        <v>114</v>
      </c>
      <c r="D839">
        <v>99900</v>
      </c>
      <c r="E839" s="1">
        <v>343042.23</v>
      </c>
    </row>
    <row r="840" spans="1:5" x14ac:dyDescent="0.25">
      <c r="A840" t="str">
        <f t="shared" si="13"/>
        <v>S2133700017100</v>
      </c>
      <c r="B840">
        <v>37000</v>
      </c>
      <c r="C840" t="s">
        <v>273</v>
      </c>
      <c r="D840">
        <v>17100</v>
      </c>
      <c r="E840" s="1">
        <v>1262669.2499999998</v>
      </c>
    </row>
    <row r="841" spans="1:5" x14ac:dyDescent="0.25">
      <c r="A841" t="str">
        <f t="shared" si="13"/>
        <v>S2173700026400</v>
      </c>
      <c r="B841">
        <v>37000</v>
      </c>
      <c r="C841" t="s">
        <v>319</v>
      </c>
      <c r="D841">
        <v>26400</v>
      </c>
      <c r="E841" s="1">
        <v>322626.89</v>
      </c>
    </row>
    <row r="842" spans="1:5" x14ac:dyDescent="0.25">
      <c r="A842" t="str">
        <f t="shared" si="13"/>
        <v>S2743700022200</v>
      </c>
      <c r="B842">
        <v>37000</v>
      </c>
      <c r="C842" t="s">
        <v>119</v>
      </c>
      <c r="D842">
        <v>22200</v>
      </c>
      <c r="E842" s="1">
        <v>9880091.0500000007</v>
      </c>
    </row>
    <row r="843" spans="1:5" x14ac:dyDescent="0.25">
      <c r="A843" t="str">
        <f t="shared" si="13"/>
        <v>S2743700027900</v>
      </c>
      <c r="B843">
        <v>37000</v>
      </c>
      <c r="C843" t="s">
        <v>119</v>
      </c>
      <c r="D843">
        <v>27900</v>
      </c>
      <c r="E843" s="1">
        <v>383456.59000000008</v>
      </c>
    </row>
    <row r="844" spans="1:5" x14ac:dyDescent="0.25">
      <c r="A844" t="str">
        <f t="shared" si="13"/>
        <v>S2743700028000</v>
      </c>
      <c r="B844">
        <v>37000</v>
      </c>
      <c r="C844" t="s">
        <v>119</v>
      </c>
      <c r="D844">
        <v>28000</v>
      </c>
      <c r="E844" s="1">
        <v>422748.09000000008</v>
      </c>
    </row>
    <row r="845" spans="1:5" x14ac:dyDescent="0.25">
      <c r="A845" t="str">
        <f t="shared" si="13"/>
        <v>S2743700046600</v>
      </c>
      <c r="B845">
        <v>37000</v>
      </c>
      <c r="C845" t="s">
        <v>119</v>
      </c>
      <c r="D845">
        <v>46600</v>
      </c>
      <c r="E845" s="1">
        <v>4</v>
      </c>
    </row>
    <row r="846" spans="1:5" x14ac:dyDescent="0.25">
      <c r="A846" t="str">
        <f t="shared" si="13"/>
        <v>S2743700048800</v>
      </c>
      <c r="B846">
        <v>37000</v>
      </c>
      <c r="C846" t="s">
        <v>119</v>
      </c>
      <c r="D846">
        <v>48800</v>
      </c>
      <c r="E846" s="1">
        <v>3695.3200000000006</v>
      </c>
    </row>
    <row r="847" spans="1:5" x14ac:dyDescent="0.25">
      <c r="A847" t="str">
        <f t="shared" si="13"/>
        <v>S2743700096300</v>
      </c>
      <c r="B847">
        <v>37000</v>
      </c>
      <c r="C847" t="s">
        <v>119</v>
      </c>
      <c r="D847">
        <v>96300</v>
      </c>
      <c r="E847" s="1">
        <v>0</v>
      </c>
    </row>
    <row r="848" spans="1:5" x14ac:dyDescent="0.25">
      <c r="A848" t="str">
        <f t="shared" si="13"/>
        <v>S2743700096700</v>
      </c>
      <c r="B848">
        <v>37000</v>
      </c>
      <c r="C848" t="s">
        <v>119</v>
      </c>
      <c r="D848">
        <v>96700</v>
      </c>
      <c r="E848" s="1">
        <v>0</v>
      </c>
    </row>
    <row r="849" spans="1:5" x14ac:dyDescent="0.25">
      <c r="A849" t="str">
        <f t="shared" si="13"/>
        <v>S2743700099100</v>
      </c>
      <c r="B849">
        <v>37000</v>
      </c>
      <c r="C849" t="s">
        <v>119</v>
      </c>
      <c r="D849">
        <v>99100</v>
      </c>
      <c r="E849" s="1">
        <v>0</v>
      </c>
    </row>
    <row r="850" spans="1:5" x14ac:dyDescent="0.25">
      <c r="A850" t="str">
        <f t="shared" si="13"/>
        <v>S2743700099401</v>
      </c>
      <c r="B850">
        <v>37000</v>
      </c>
      <c r="C850" t="s">
        <v>119</v>
      </c>
      <c r="D850">
        <v>99401</v>
      </c>
      <c r="E850" s="1">
        <v>0</v>
      </c>
    </row>
    <row r="851" spans="1:5" x14ac:dyDescent="0.25">
      <c r="A851" t="str">
        <f t="shared" si="13"/>
        <v>S2743700099800</v>
      </c>
      <c r="B851">
        <v>37000</v>
      </c>
      <c r="C851" t="s">
        <v>119</v>
      </c>
      <c r="D851">
        <v>99800</v>
      </c>
      <c r="E851" s="1">
        <v>0</v>
      </c>
    </row>
    <row r="852" spans="1:5" x14ac:dyDescent="0.25">
      <c r="A852" t="str">
        <f t="shared" si="13"/>
        <v>S2793700027900</v>
      </c>
      <c r="B852">
        <v>37000</v>
      </c>
      <c r="C852" t="s">
        <v>448</v>
      </c>
      <c r="D852">
        <v>27900</v>
      </c>
      <c r="E852" s="1">
        <v>0</v>
      </c>
    </row>
    <row r="853" spans="1:5" x14ac:dyDescent="0.25">
      <c r="A853" t="str">
        <f t="shared" si="13"/>
        <v>S2793700096700</v>
      </c>
      <c r="B853">
        <v>37000</v>
      </c>
      <c r="C853" t="s">
        <v>448</v>
      </c>
      <c r="D853">
        <v>96700</v>
      </c>
      <c r="E853" s="1">
        <v>0</v>
      </c>
    </row>
    <row r="854" spans="1:5" x14ac:dyDescent="0.25">
      <c r="A854" t="str">
        <f t="shared" si="13"/>
        <v>S49037000AGF00</v>
      </c>
      <c r="B854">
        <v>37000</v>
      </c>
      <c r="C854" t="s">
        <v>875</v>
      </c>
      <c r="D854" t="s">
        <v>876</v>
      </c>
      <c r="E854" s="1">
        <v>-191687.79000000004</v>
      </c>
    </row>
    <row r="855" spans="1:5" x14ac:dyDescent="0.25">
      <c r="A855" t="str">
        <f t="shared" si="13"/>
        <v>S49037000AGFP0</v>
      </c>
      <c r="B855">
        <v>37000</v>
      </c>
      <c r="C855" t="s">
        <v>875</v>
      </c>
      <c r="D855" t="s">
        <v>877</v>
      </c>
      <c r="E855" s="1">
        <v>0</v>
      </c>
    </row>
    <row r="856" spans="1:5" x14ac:dyDescent="0.25">
      <c r="A856" t="str">
        <f t="shared" si="13"/>
        <v>S49037000BT200</v>
      </c>
      <c r="B856">
        <v>37000</v>
      </c>
      <c r="C856" t="s">
        <v>875</v>
      </c>
      <c r="D856" t="s">
        <v>886</v>
      </c>
      <c r="E856" s="1">
        <v>0</v>
      </c>
    </row>
    <row r="857" spans="1:5" x14ac:dyDescent="0.25">
      <c r="A857" t="str">
        <f t="shared" si="13"/>
        <v>S49037000BT300</v>
      </c>
      <c r="B857">
        <v>37000</v>
      </c>
      <c r="C857" t="s">
        <v>875</v>
      </c>
      <c r="D857" t="s">
        <v>887</v>
      </c>
      <c r="E857" s="1">
        <v>0</v>
      </c>
    </row>
    <row r="858" spans="1:5" x14ac:dyDescent="0.25">
      <c r="A858" t="str">
        <f t="shared" si="13"/>
        <v>S49037000BT400</v>
      </c>
      <c r="B858">
        <v>37000</v>
      </c>
      <c r="C858" t="s">
        <v>875</v>
      </c>
      <c r="D858" t="s">
        <v>973</v>
      </c>
      <c r="E858" s="1">
        <v>0</v>
      </c>
    </row>
    <row r="859" spans="1:5" x14ac:dyDescent="0.25">
      <c r="A859" t="str">
        <f t="shared" si="13"/>
        <v>S49037000BT500</v>
      </c>
      <c r="B859">
        <v>37000</v>
      </c>
      <c r="C859" t="s">
        <v>875</v>
      </c>
      <c r="D859" t="s">
        <v>919</v>
      </c>
      <c r="E859" s="1">
        <v>0</v>
      </c>
    </row>
    <row r="860" spans="1:5" x14ac:dyDescent="0.25">
      <c r="A860" t="str">
        <f t="shared" si="13"/>
        <v>S49037000BT600</v>
      </c>
      <c r="B860">
        <v>37000</v>
      </c>
      <c r="C860" t="s">
        <v>875</v>
      </c>
      <c r="D860" t="s">
        <v>878</v>
      </c>
      <c r="E860" s="1">
        <v>0</v>
      </c>
    </row>
    <row r="861" spans="1:5" x14ac:dyDescent="0.25">
      <c r="A861" t="str">
        <f t="shared" si="13"/>
        <v>S49037000BT700</v>
      </c>
      <c r="B861">
        <v>37000</v>
      </c>
      <c r="C861" t="s">
        <v>875</v>
      </c>
      <c r="D861" t="s">
        <v>940</v>
      </c>
      <c r="E861" s="1">
        <v>0</v>
      </c>
    </row>
    <row r="862" spans="1:5" x14ac:dyDescent="0.25">
      <c r="A862" t="str">
        <f t="shared" si="13"/>
        <v>S49037000BT800</v>
      </c>
      <c r="B862">
        <v>37000</v>
      </c>
      <c r="C862" t="s">
        <v>875</v>
      </c>
      <c r="D862" t="s">
        <v>879</v>
      </c>
      <c r="E862" s="1">
        <v>0</v>
      </c>
    </row>
    <row r="863" spans="1:5" x14ac:dyDescent="0.25">
      <c r="A863" t="str">
        <f t="shared" si="13"/>
        <v>S49037000BT900</v>
      </c>
      <c r="B863">
        <v>37000</v>
      </c>
      <c r="C863" t="s">
        <v>875</v>
      </c>
      <c r="D863" t="s">
        <v>889</v>
      </c>
      <c r="E863" s="1">
        <v>-18200</v>
      </c>
    </row>
    <row r="864" spans="1:5" x14ac:dyDescent="0.25">
      <c r="A864" t="str">
        <f t="shared" si="13"/>
        <v>S49037000BTE00</v>
      </c>
      <c r="B864">
        <v>37000</v>
      </c>
      <c r="C864" t="s">
        <v>875</v>
      </c>
      <c r="D864" t="s">
        <v>941</v>
      </c>
      <c r="E864" s="1">
        <v>0</v>
      </c>
    </row>
    <row r="865" spans="1:5" x14ac:dyDescent="0.25">
      <c r="A865" t="str">
        <f t="shared" si="13"/>
        <v>S49037000BTH00</v>
      </c>
      <c r="B865">
        <v>37000</v>
      </c>
      <c r="C865" t="s">
        <v>875</v>
      </c>
      <c r="D865" t="s">
        <v>942</v>
      </c>
      <c r="E865" s="1">
        <v>0</v>
      </c>
    </row>
    <row r="866" spans="1:5" x14ac:dyDescent="0.25">
      <c r="A866" t="str">
        <f t="shared" si="13"/>
        <v>S49037000INK00</v>
      </c>
      <c r="B866">
        <v>37000</v>
      </c>
      <c r="C866" t="s">
        <v>875</v>
      </c>
      <c r="D866" t="s">
        <v>943</v>
      </c>
      <c r="E866" s="1">
        <v>0</v>
      </c>
    </row>
    <row r="867" spans="1:5" x14ac:dyDescent="0.25">
      <c r="A867" t="str">
        <f t="shared" si="13"/>
        <v>S49537000TA100</v>
      </c>
      <c r="B867">
        <v>37000</v>
      </c>
      <c r="C867" t="s">
        <v>880</v>
      </c>
      <c r="D867" t="s">
        <v>1228</v>
      </c>
      <c r="E867" s="1">
        <v>8414705.9499999993</v>
      </c>
    </row>
    <row r="868" spans="1:5" x14ac:dyDescent="0.25">
      <c r="A868" t="str">
        <f t="shared" si="13"/>
        <v>S49537000TA110</v>
      </c>
      <c r="B868">
        <v>37000</v>
      </c>
      <c r="C868" t="s">
        <v>880</v>
      </c>
      <c r="D868" t="s">
        <v>1229</v>
      </c>
      <c r="E868" s="1">
        <v>0</v>
      </c>
    </row>
    <row r="869" spans="1:5" x14ac:dyDescent="0.25">
      <c r="A869" t="str">
        <f t="shared" si="13"/>
        <v>S49537000TA170</v>
      </c>
      <c r="B869">
        <v>37000</v>
      </c>
      <c r="C869" t="s">
        <v>880</v>
      </c>
      <c r="D869" t="s">
        <v>1230</v>
      </c>
      <c r="E869" s="1">
        <v>-2400</v>
      </c>
    </row>
    <row r="870" spans="1:5" x14ac:dyDescent="0.25">
      <c r="A870" t="str">
        <f t="shared" si="13"/>
        <v>S49537000TA180</v>
      </c>
      <c r="B870">
        <v>37000</v>
      </c>
      <c r="C870" t="s">
        <v>880</v>
      </c>
      <c r="D870" t="s">
        <v>1231</v>
      </c>
      <c r="E870" s="1">
        <v>-115329.14</v>
      </c>
    </row>
    <row r="871" spans="1:5" x14ac:dyDescent="0.25">
      <c r="A871" t="str">
        <f t="shared" si="13"/>
        <v>S49537000TA200</v>
      </c>
      <c r="B871">
        <v>37000</v>
      </c>
      <c r="C871" t="s">
        <v>880</v>
      </c>
      <c r="D871" t="s">
        <v>920</v>
      </c>
      <c r="E871" s="1">
        <v>938568.05</v>
      </c>
    </row>
    <row r="872" spans="1:5" x14ac:dyDescent="0.25">
      <c r="A872" t="str">
        <f t="shared" si="13"/>
        <v>S49537000TA210</v>
      </c>
      <c r="B872">
        <v>37000</v>
      </c>
      <c r="C872" t="s">
        <v>880</v>
      </c>
      <c r="D872" t="s">
        <v>1232</v>
      </c>
      <c r="E872" s="1">
        <v>0</v>
      </c>
    </row>
    <row r="873" spans="1:5" x14ac:dyDescent="0.25">
      <c r="A873" t="str">
        <f t="shared" si="13"/>
        <v>S49537000TA220</v>
      </c>
      <c r="B873">
        <v>37000</v>
      </c>
      <c r="C873" t="s">
        <v>880</v>
      </c>
      <c r="D873" t="s">
        <v>1233</v>
      </c>
      <c r="E873" s="1">
        <v>-10463.14000000013</v>
      </c>
    </row>
    <row r="874" spans="1:5" x14ac:dyDescent="0.25">
      <c r="A874" t="str">
        <f t="shared" si="13"/>
        <v>S49537000TA230</v>
      </c>
      <c r="B874">
        <v>37000</v>
      </c>
      <c r="C874" t="s">
        <v>880</v>
      </c>
      <c r="D874" t="s">
        <v>1234</v>
      </c>
      <c r="E874" s="1">
        <v>0</v>
      </c>
    </row>
    <row r="875" spans="1:5" x14ac:dyDescent="0.25">
      <c r="A875" t="str">
        <f t="shared" si="13"/>
        <v>S49537000TA240</v>
      </c>
      <c r="B875">
        <v>37000</v>
      </c>
      <c r="C875" t="s">
        <v>880</v>
      </c>
      <c r="D875" t="s">
        <v>1235</v>
      </c>
      <c r="E875" s="1">
        <v>28742.92</v>
      </c>
    </row>
    <row r="876" spans="1:5" x14ac:dyDescent="0.25">
      <c r="A876" t="str">
        <f t="shared" si="13"/>
        <v>S49537000TA250</v>
      </c>
      <c r="B876">
        <v>37000</v>
      </c>
      <c r="C876" t="s">
        <v>880</v>
      </c>
      <c r="D876" t="s">
        <v>1236</v>
      </c>
      <c r="E876" s="1">
        <v>0</v>
      </c>
    </row>
    <row r="877" spans="1:5" x14ac:dyDescent="0.25">
      <c r="A877" t="str">
        <f t="shared" si="13"/>
        <v>S49537000TA270</v>
      </c>
      <c r="B877">
        <v>37000</v>
      </c>
      <c r="C877" t="s">
        <v>880</v>
      </c>
      <c r="D877" t="s">
        <v>1237</v>
      </c>
      <c r="E877" s="1">
        <v>-45708.759999999951</v>
      </c>
    </row>
    <row r="878" spans="1:5" x14ac:dyDescent="0.25">
      <c r="A878" t="str">
        <f t="shared" si="13"/>
        <v>S49537000TA300</v>
      </c>
      <c r="B878">
        <v>37000</v>
      </c>
      <c r="C878" t="s">
        <v>880</v>
      </c>
      <c r="D878" t="s">
        <v>1238</v>
      </c>
      <c r="E878" s="1">
        <v>0</v>
      </c>
    </row>
    <row r="879" spans="1:5" x14ac:dyDescent="0.25">
      <c r="A879" t="str">
        <f t="shared" si="13"/>
        <v>S49537000TA400</v>
      </c>
      <c r="B879">
        <v>37000</v>
      </c>
      <c r="C879" t="s">
        <v>880</v>
      </c>
      <c r="D879" t="s">
        <v>1239</v>
      </c>
      <c r="E879" s="1">
        <v>0</v>
      </c>
    </row>
    <row r="880" spans="1:5" x14ac:dyDescent="0.25">
      <c r="A880" t="str">
        <f t="shared" si="13"/>
        <v>S49537000TA500</v>
      </c>
      <c r="B880">
        <v>37000</v>
      </c>
      <c r="C880" t="s">
        <v>880</v>
      </c>
      <c r="D880" t="s">
        <v>1240</v>
      </c>
      <c r="E880" s="1">
        <v>-41612.500000000029</v>
      </c>
    </row>
    <row r="881" spans="1:5" x14ac:dyDescent="0.25">
      <c r="A881" t="str">
        <f t="shared" si="13"/>
        <v>S49537000TA600</v>
      </c>
      <c r="B881">
        <v>37000</v>
      </c>
      <c r="C881" t="s">
        <v>880</v>
      </c>
      <c r="D881" t="s">
        <v>1241</v>
      </c>
      <c r="E881" s="1">
        <v>0</v>
      </c>
    </row>
    <row r="882" spans="1:5" x14ac:dyDescent="0.25">
      <c r="A882" t="str">
        <f t="shared" si="13"/>
        <v>S49537000TA700</v>
      </c>
      <c r="B882">
        <v>37000</v>
      </c>
      <c r="C882" t="s">
        <v>880</v>
      </c>
      <c r="D882" t="s">
        <v>1242</v>
      </c>
      <c r="E882" s="1">
        <v>0</v>
      </c>
    </row>
    <row r="883" spans="1:5" x14ac:dyDescent="0.25">
      <c r="A883" t="str">
        <f t="shared" si="13"/>
        <v>S49537000TB100</v>
      </c>
      <c r="B883">
        <v>37000</v>
      </c>
      <c r="C883" t="s">
        <v>880</v>
      </c>
      <c r="D883" t="s">
        <v>1243</v>
      </c>
      <c r="E883" s="1">
        <v>0</v>
      </c>
    </row>
    <row r="884" spans="1:5" x14ac:dyDescent="0.25">
      <c r="A884" t="str">
        <f t="shared" si="13"/>
        <v>S49537000TE100</v>
      </c>
      <c r="B884">
        <v>37000</v>
      </c>
      <c r="C884" t="s">
        <v>880</v>
      </c>
      <c r="D884" t="s">
        <v>1244</v>
      </c>
      <c r="E884" s="1">
        <v>0</v>
      </c>
    </row>
    <row r="885" spans="1:5" x14ac:dyDescent="0.25">
      <c r="A885" t="str">
        <f t="shared" si="13"/>
        <v>S49537000TF100</v>
      </c>
      <c r="B885">
        <v>37000</v>
      </c>
      <c r="C885" t="s">
        <v>880</v>
      </c>
      <c r="D885" t="s">
        <v>1245</v>
      </c>
      <c r="E885" s="1">
        <v>-3391139.49</v>
      </c>
    </row>
    <row r="886" spans="1:5" x14ac:dyDescent="0.25">
      <c r="A886" t="str">
        <f t="shared" si="13"/>
        <v>S49537000TG100</v>
      </c>
      <c r="B886">
        <v>37000</v>
      </c>
      <c r="C886" t="s">
        <v>880</v>
      </c>
      <c r="D886" t="s">
        <v>1246</v>
      </c>
      <c r="E886" s="1">
        <v>110070.38</v>
      </c>
    </row>
    <row r="887" spans="1:5" x14ac:dyDescent="0.25">
      <c r="A887" t="str">
        <f t="shared" si="13"/>
        <v>S49537000TH100</v>
      </c>
      <c r="B887">
        <v>37000</v>
      </c>
      <c r="C887" t="s">
        <v>880</v>
      </c>
      <c r="D887" t="s">
        <v>1247</v>
      </c>
      <c r="E887" s="1">
        <v>-71970</v>
      </c>
    </row>
    <row r="888" spans="1:5" x14ac:dyDescent="0.25">
      <c r="A888" t="str">
        <f t="shared" si="13"/>
        <v>S49537000TI100</v>
      </c>
      <c r="B888">
        <v>37000</v>
      </c>
      <c r="C888" t="s">
        <v>880</v>
      </c>
      <c r="D888" t="s">
        <v>1248</v>
      </c>
      <c r="E888" s="1">
        <v>-8059.6400000001304</v>
      </c>
    </row>
    <row r="889" spans="1:5" x14ac:dyDescent="0.25">
      <c r="A889" t="str">
        <f t="shared" si="13"/>
        <v>S49537000TK100</v>
      </c>
      <c r="B889">
        <v>37000</v>
      </c>
      <c r="C889" t="s">
        <v>880</v>
      </c>
      <c r="D889" t="s">
        <v>1249</v>
      </c>
      <c r="E889" s="1">
        <v>0</v>
      </c>
    </row>
    <row r="890" spans="1:5" x14ac:dyDescent="0.25">
      <c r="A890" t="str">
        <f t="shared" si="13"/>
        <v>S49537000TK110</v>
      </c>
      <c r="B890">
        <v>37000</v>
      </c>
      <c r="C890" t="s">
        <v>880</v>
      </c>
      <c r="D890" t="s">
        <v>1250</v>
      </c>
      <c r="E890" s="1">
        <v>214650.26</v>
      </c>
    </row>
    <row r="891" spans="1:5" x14ac:dyDescent="0.25">
      <c r="A891" t="str">
        <f t="shared" si="13"/>
        <v>S49537000TK300</v>
      </c>
      <c r="B891">
        <v>37000</v>
      </c>
      <c r="C891" t="s">
        <v>880</v>
      </c>
      <c r="D891" t="s">
        <v>1251</v>
      </c>
      <c r="E891" s="1">
        <v>0</v>
      </c>
    </row>
    <row r="892" spans="1:5" x14ac:dyDescent="0.25">
      <c r="A892" t="str">
        <f t="shared" si="13"/>
        <v>S49537000TK510</v>
      </c>
      <c r="B892">
        <v>37000</v>
      </c>
      <c r="C892" t="s">
        <v>880</v>
      </c>
      <c r="D892" t="s">
        <v>1252</v>
      </c>
      <c r="E892" s="1">
        <v>0</v>
      </c>
    </row>
    <row r="893" spans="1:5" x14ac:dyDescent="0.25">
      <c r="A893" t="str">
        <f t="shared" si="13"/>
        <v>S49537000TK520</v>
      </c>
      <c r="B893">
        <v>37000</v>
      </c>
      <c r="C893" t="s">
        <v>880</v>
      </c>
      <c r="D893" t="s">
        <v>1253</v>
      </c>
      <c r="E893" s="1">
        <v>0</v>
      </c>
    </row>
    <row r="894" spans="1:5" x14ac:dyDescent="0.25">
      <c r="A894" t="str">
        <f t="shared" si="13"/>
        <v>S49537000TK530</v>
      </c>
      <c r="B894">
        <v>37000</v>
      </c>
      <c r="C894" t="s">
        <v>880</v>
      </c>
      <c r="D894" t="s">
        <v>1254</v>
      </c>
      <c r="E894" s="1">
        <v>0</v>
      </c>
    </row>
    <row r="895" spans="1:5" x14ac:dyDescent="0.25">
      <c r="A895" t="str">
        <f t="shared" si="13"/>
        <v>S49537000TK540</v>
      </c>
      <c r="B895">
        <v>37000</v>
      </c>
      <c r="C895" t="s">
        <v>880</v>
      </c>
      <c r="D895" t="s">
        <v>1255</v>
      </c>
      <c r="E895" s="1">
        <v>0</v>
      </c>
    </row>
    <row r="896" spans="1:5" x14ac:dyDescent="0.25">
      <c r="A896" t="str">
        <f t="shared" si="13"/>
        <v>S49537000TK600</v>
      </c>
      <c r="B896">
        <v>37000</v>
      </c>
      <c r="C896" t="s">
        <v>880</v>
      </c>
      <c r="D896" t="s">
        <v>1256</v>
      </c>
      <c r="E896" s="1">
        <v>0</v>
      </c>
    </row>
    <row r="897" spans="1:5" x14ac:dyDescent="0.25">
      <c r="A897" t="str">
        <f t="shared" si="13"/>
        <v>S49537000TK700</v>
      </c>
      <c r="B897">
        <v>37000</v>
      </c>
      <c r="C897" t="s">
        <v>880</v>
      </c>
      <c r="D897" t="s">
        <v>1257</v>
      </c>
      <c r="E897" s="1">
        <v>0</v>
      </c>
    </row>
    <row r="898" spans="1:5" x14ac:dyDescent="0.25">
      <c r="A898" t="str">
        <f t="shared" si="13"/>
        <v>S49537000TK800</v>
      </c>
      <c r="B898">
        <v>37000</v>
      </c>
      <c r="C898" t="s">
        <v>880</v>
      </c>
      <c r="D898" t="s">
        <v>1258</v>
      </c>
      <c r="E898" s="1">
        <v>3323.4400000000005</v>
      </c>
    </row>
    <row r="899" spans="1:5" x14ac:dyDescent="0.25">
      <c r="A899" t="str">
        <f t="shared" ref="A899:A962" si="14">C899&amp;B899&amp;D899</f>
        <v>S49537000TK900</v>
      </c>
      <c r="B899">
        <v>37000</v>
      </c>
      <c r="C899" t="s">
        <v>880</v>
      </c>
      <c r="D899" t="s">
        <v>1259</v>
      </c>
      <c r="E899" s="1">
        <v>0</v>
      </c>
    </row>
    <row r="900" spans="1:5" x14ac:dyDescent="0.25">
      <c r="A900" t="str">
        <f t="shared" si="14"/>
        <v>S49537000TL100</v>
      </c>
      <c r="B900">
        <v>37000</v>
      </c>
      <c r="C900" t="s">
        <v>880</v>
      </c>
      <c r="D900" t="s">
        <v>1260</v>
      </c>
      <c r="E900" s="1">
        <v>0</v>
      </c>
    </row>
    <row r="901" spans="1:5" x14ac:dyDescent="0.25">
      <c r="A901" t="str">
        <f t="shared" si="14"/>
        <v>S49537000TM100</v>
      </c>
      <c r="B901">
        <v>37000</v>
      </c>
      <c r="C901" t="s">
        <v>880</v>
      </c>
      <c r="D901" t="s">
        <v>1261</v>
      </c>
      <c r="E901" s="1">
        <v>0</v>
      </c>
    </row>
    <row r="902" spans="1:5" x14ac:dyDescent="0.25">
      <c r="A902" t="str">
        <f t="shared" si="14"/>
        <v>S49537000TN100</v>
      </c>
      <c r="B902">
        <v>37000</v>
      </c>
      <c r="C902" t="s">
        <v>880</v>
      </c>
      <c r="D902" t="s">
        <v>1262</v>
      </c>
      <c r="E902" s="1">
        <v>0</v>
      </c>
    </row>
    <row r="903" spans="1:5" x14ac:dyDescent="0.25">
      <c r="A903" t="str">
        <f t="shared" si="14"/>
        <v>S49537000TO100</v>
      </c>
      <c r="B903">
        <v>37000</v>
      </c>
      <c r="C903" t="s">
        <v>880</v>
      </c>
      <c r="D903" t="s">
        <v>1263</v>
      </c>
      <c r="E903" s="1">
        <v>0</v>
      </c>
    </row>
    <row r="904" spans="1:5" x14ac:dyDescent="0.25">
      <c r="A904" t="str">
        <f t="shared" si="14"/>
        <v>S49537000TP900</v>
      </c>
      <c r="B904">
        <v>37000</v>
      </c>
      <c r="C904" t="s">
        <v>880</v>
      </c>
      <c r="D904" t="s">
        <v>1264</v>
      </c>
      <c r="E904" s="1">
        <v>0</v>
      </c>
    </row>
    <row r="905" spans="1:5" x14ac:dyDescent="0.25">
      <c r="A905" t="str">
        <f t="shared" si="14"/>
        <v>S49537000TQ100</v>
      </c>
      <c r="B905">
        <v>37000</v>
      </c>
      <c r="C905" t="s">
        <v>880</v>
      </c>
      <c r="D905" t="s">
        <v>1265</v>
      </c>
      <c r="E905" s="1">
        <v>0</v>
      </c>
    </row>
    <row r="906" spans="1:5" x14ac:dyDescent="0.25">
      <c r="A906" t="str">
        <f t="shared" si="14"/>
        <v>S49537000TR200</v>
      </c>
      <c r="B906">
        <v>37000</v>
      </c>
      <c r="C906" t="s">
        <v>880</v>
      </c>
      <c r="D906" t="s">
        <v>1266</v>
      </c>
      <c r="E906" s="1">
        <v>0</v>
      </c>
    </row>
    <row r="907" spans="1:5" x14ac:dyDescent="0.25">
      <c r="A907" t="str">
        <f t="shared" si="14"/>
        <v>S49537000TRH00</v>
      </c>
      <c r="B907">
        <v>37000</v>
      </c>
      <c r="C907" t="s">
        <v>880</v>
      </c>
      <c r="D907" t="s">
        <v>1267</v>
      </c>
      <c r="E907" s="1">
        <v>0</v>
      </c>
    </row>
    <row r="908" spans="1:5" x14ac:dyDescent="0.25">
      <c r="A908" t="str">
        <f t="shared" si="14"/>
        <v>S49537000TRL00</v>
      </c>
      <c r="B908">
        <v>37000</v>
      </c>
      <c r="C908" t="s">
        <v>880</v>
      </c>
      <c r="D908" t="s">
        <v>1268</v>
      </c>
      <c r="E908" s="1">
        <v>0</v>
      </c>
    </row>
    <row r="909" spans="1:5" x14ac:dyDescent="0.25">
      <c r="A909" t="str">
        <f t="shared" si="14"/>
        <v>S49537000TRM00</v>
      </c>
      <c r="B909">
        <v>37000</v>
      </c>
      <c r="C909" t="s">
        <v>880</v>
      </c>
      <c r="D909" t="s">
        <v>1269</v>
      </c>
      <c r="E909" s="1">
        <v>0</v>
      </c>
    </row>
    <row r="910" spans="1:5" x14ac:dyDescent="0.25">
      <c r="A910" t="str">
        <f t="shared" si="14"/>
        <v>S49537000TS100</v>
      </c>
      <c r="B910">
        <v>37000</v>
      </c>
      <c r="C910" t="s">
        <v>880</v>
      </c>
      <c r="D910" t="s">
        <v>1270</v>
      </c>
      <c r="E910" s="1">
        <v>0</v>
      </c>
    </row>
    <row r="911" spans="1:5" x14ac:dyDescent="0.25">
      <c r="A911" t="str">
        <f t="shared" si="14"/>
        <v>S49537000TT100</v>
      </c>
      <c r="B911">
        <v>37000</v>
      </c>
      <c r="C911" t="s">
        <v>880</v>
      </c>
      <c r="D911" t="s">
        <v>1271</v>
      </c>
      <c r="E911" s="1">
        <v>0</v>
      </c>
    </row>
    <row r="912" spans="1:5" x14ac:dyDescent="0.25">
      <c r="A912" t="str">
        <f t="shared" si="14"/>
        <v>S49537000TU050</v>
      </c>
      <c r="B912">
        <v>37000</v>
      </c>
      <c r="C912" t="s">
        <v>880</v>
      </c>
      <c r="D912" t="s">
        <v>1272</v>
      </c>
      <c r="E912" s="1">
        <v>0</v>
      </c>
    </row>
    <row r="913" spans="1:5" x14ac:dyDescent="0.25">
      <c r="A913" t="str">
        <f t="shared" si="14"/>
        <v>S49537000TU060</v>
      </c>
      <c r="B913">
        <v>37000</v>
      </c>
      <c r="C913" t="s">
        <v>880</v>
      </c>
      <c r="D913" t="s">
        <v>1273</v>
      </c>
      <c r="E913" s="1">
        <v>0</v>
      </c>
    </row>
    <row r="914" spans="1:5" x14ac:dyDescent="0.25">
      <c r="A914" t="str">
        <f t="shared" si="14"/>
        <v>S49537000TU070</v>
      </c>
      <c r="B914">
        <v>37000</v>
      </c>
      <c r="C914" t="s">
        <v>880</v>
      </c>
      <c r="D914" t="s">
        <v>1274</v>
      </c>
      <c r="E914" s="1">
        <v>175597.44999999998</v>
      </c>
    </row>
    <row r="915" spans="1:5" x14ac:dyDescent="0.25">
      <c r="A915" t="str">
        <f t="shared" si="14"/>
        <v>S49537000TU110</v>
      </c>
      <c r="B915">
        <v>37000</v>
      </c>
      <c r="C915" t="s">
        <v>880</v>
      </c>
      <c r="D915" t="s">
        <v>1275</v>
      </c>
      <c r="E915" s="1">
        <v>0</v>
      </c>
    </row>
    <row r="916" spans="1:5" x14ac:dyDescent="0.25">
      <c r="A916" t="str">
        <f t="shared" si="14"/>
        <v>S49537000TU150</v>
      </c>
      <c r="B916">
        <v>37000</v>
      </c>
      <c r="C916" t="s">
        <v>880</v>
      </c>
      <c r="D916" t="s">
        <v>1276</v>
      </c>
      <c r="E916" s="1">
        <v>-64002.96</v>
      </c>
    </row>
    <row r="917" spans="1:5" x14ac:dyDescent="0.25">
      <c r="A917" t="str">
        <f t="shared" si="14"/>
        <v>S49537000TU250</v>
      </c>
      <c r="B917">
        <v>37000</v>
      </c>
      <c r="C917" t="s">
        <v>880</v>
      </c>
      <c r="D917" t="s">
        <v>1277</v>
      </c>
      <c r="E917" s="1">
        <v>-9352.2199999999993</v>
      </c>
    </row>
    <row r="918" spans="1:5" x14ac:dyDescent="0.25">
      <c r="A918" t="str">
        <f t="shared" si="14"/>
        <v>S49537000TU410</v>
      </c>
      <c r="B918">
        <v>37000</v>
      </c>
      <c r="C918" t="s">
        <v>880</v>
      </c>
      <c r="D918" t="s">
        <v>1278</v>
      </c>
      <c r="E918" s="1">
        <v>0</v>
      </c>
    </row>
    <row r="919" spans="1:5" x14ac:dyDescent="0.25">
      <c r="A919" t="str">
        <f t="shared" si="14"/>
        <v>S49537000TU420</v>
      </c>
      <c r="B919">
        <v>37000</v>
      </c>
      <c r="C919" t="s">
        <v>880</v>
      </c>
      <c r="D919" t="s">
        <v>1279</v>
      </c>
      <c r="E919" s="1">
        <v>492412.67000000004</v>
      </c>
    </row>
    <row r="920" spans="1:5" x14ac:dyDescent="0.25">
      <c r="A920" t="str">
        <f t="shared" si="14"/>
        <v>S49537000TU430</v>
      </c>
      <c r="B920">
        <v>37000</v>
      </c>
      <c r="C920" t="s">
        <v>880</v>
      </c>
      <c r="D920" t="s">
        <v>1280</v>
      </c>
      <c r="E920" s="1">
        <v>27137.010000000009</v>
      </c>
    </row>
    <row r="921" spans="1:5" x14ac:dyDescent="0.25">
      <c r="A921" t="str">
        <f t="shared" si="14"/>
        <v>S49537000TU440</v>
      </c>
      <c r="B921">
        <v>37000</v>
      </c>
      <c r="C921" t="s">
        <v>880</v>
      </c>
      <c r="D921" t="s">
        <v>1281</v>
      </c>
      <c r="E921" s="1">
        <v>-4183047.23</v>
      </c>
    </row>
    <row r="922" spans="1:5" x14ac:dyDescent="0.25">
      <c r="A922" t="str">
        <f t="shared" si="14"/>
        <v>S49537000TU500</v>
      </c>
      <c r="B922">
        <v>37000</v>
      </c>
      <c r="C922" t="s">
        <v>880</v>
      </c>
      <c r="D922" t="s">
        <v>1282</v>
      </c>
      <c r="E922" s="1">
        <v>-58830.300000000017</v>
      </c>
    </row>
    <row r="923" spans="1:5" x14ac:dyDescent="0.25">
      <c r="A923" t="str">
        <f t="shared" si="14"/>
        <v>S49537000TU520</v>
      </c>
      <c r="B923">
        <v>37000</v>
      </c>
      <c r="C923" t="s">
        <v>880</v>
      </c>
      <c r="D923" t="s">
        <v>1283</v>
      </c>
      <c r="E923" s="1">
        <v>0</v>
      </c>
    </row>
    <row r="924" spans="1:5" x14ac:dyDescent="0.25">
      <c r="A924" t="str">
        <f t="shared" si="14"/>
        <v>S49537000TU530</v>
      </c>
      <c r="B924">
        <v>37000</v>
      </c>
      <c r="C924" t="s">
        <v>880</v>
      </c>
      <c r="D924" t="s">
        <v>1284</v>
      </c>
      <c r="E924" s="1">
        <v>0</v>
      </c>
    </row>
    <row r="925" spans="1:5" x14ac:dyDescent="0.25">
      <c r="A925" t="str">
        <f t="shared" si="14"/>
        <v>S49537000TU540</v>
      </c>
      <c r="B925">
        <v>37000</v>
      </c>
      <c r="C925" t="s">
        <v>880</v>
      </c>
      <c r="D925" t="s">
        <v>1285</v>
      </c>
      <c r="E925" s="1">
        <v>0</v>
      </c>
    </row>
    <row r="926" spans="1:5" x14ac:dyDescent="0.25">
      <c r="A926" t="str">
        <f t="shared" si="14"/>
        <v>S49537000TU600</v>
      </c>
      <c r="B926">
        <v>37000</v>
      </c>
      <c r="C926" t="s">
        <v>880</v>
      </c>
      <c r="D926" t="s">
        <v>1286</v>
      </c>
      <c r="E926" s="1">
        <v>0</v>
      </c>
    </row>
    <row r="927" spans="1:5" x14ac:dyDescent="0.25">
      <c r="A927" t="str">
        <f t="shared" si="14"/>
        <v>S49537000TU700</v>
      </c>
      <c r="B927">
        <v>37000</v>
      </c>
      <c r="C927" t="s">
        <v>880</v>
      </c>
      <c r="D927" t="s">
        <v>1287</v>
      </c>
      <c r="E927" s="1">
        <v>0</v>
      </c>
    </row>
    <row r="928" spans="1:5" x14ac:dyDescent="0.25">
      <c r="A928" t="str">
        <f t="shared" si="14"/>
        <v>S49537000TU750</v>
      </c>
      <c r="B928">
        <v>37000</v>
      </c>
      <c r="C928" t="s">
        <v>880</v>
      </c>
      <c r="D928" t="s">
        <v>1288</v>
      </c>
      <c r="E928" s="1">
        <v>0</v>
      </c>
    </row>
    <row r="929" spans="1:5" x14ac:dyDescent="0.25">
      <c r="A929" t="str">
        <f t="shared" si="14"/>
        <v>S49537000TU850</v>
      </c>
      <c r="B929">
        <v>37000</v>
      </c>
      <c r="C929" t="s">
        <v>880</v>
      </c>
      <c r="D929" t="s">
        <v>1289</v>
      </c>
      <c r="E929" s="1">
        <v>-1223904.54</v>
      </c>
    </row>
    <row r="930" spans="1:5" x14ac:dyDescent="0.25">
      <c r="A930" t="str">
        <f t="shared" si="14"/>
        <v>S49537000TU860</v>
      </c>
      <c r="B930">
        <v>37000</v>
      </c>
      <c r="C930" t="s">
        <v>880</v>
      </c>
      <c r="D930" t="s">
        <v>1290</v>
      </c>
      <c r="E930" s="1">
        <v>-999358.5</v>
      </c>
    </row>
    <row r="931" spans="1:5" x14ac:dyDescent="0.25">
      <c r="A931" t="str">
        <f t="shared" si="14"/>
        <v>S49537000TU910</v>
      </c>
      <c r="B931">
        <v>37000</v>
      </c>
      <c r="C931" t="s">
        <v>880</v>
      </c>
      <c r="D931" t="s">
        <v>1291</v>
      </c>
      <c r="E931" s="1">
        <v>10428.200000000012</v>
      </c>
    </row>
    <row r="932" spans="1:5" x14ac:dyDescent="0.25">
      <c r="A932" t="str">
        <f t="shared" si="14"/>
        <v>S49537000TU920</v>
      </c>
      <c r="B932">
        <v>37000</v>
      </c>
      <c r="C932" t="s">
        <v>880</v>
      </c>
      <c r="D932" t="s">
        <v>1292</v>
      </c>
      <c r="E932" s="1">
        <v>0</v>
      </c>
    </row>
    <row r="933" spans="1:5" x14ac:dyDescent="0.25">
      <c r="A933" t="str">
        <f t="shared" si="14"/>
        <v>S49537000TUD00</v>
      </c>
      <c r="B933">
        <v>37000</v>
      </c>
      <c r="C933" t="s">
        <v>880</v>
      </c>
      <c r="D933" t="s">
        <v>1293</v>
      </c>
      <c r="E933" s="1">
        <v>0</v>
      </c>
    </row>
    <row r="934" spans="1:5" x14ac:dyDescent="0.25">
      <c r="A934" t="str">
        <f t="shared" si="14"/>
        <v>S49537000TUE00</v>
      </c>
      <c r="B934">
        <v>37000</v>
      </c>
      <c r="C934" t="s">
        <v>880</v>
      </c>
      <c r="D934" t="s">
        <v>1294</v>
      </c>
      <c r="E934" s="1">
        <v>0</v>
      </c>
    </row>
    <row r="935" spans="1:5" x14ac:dyDescent="0.25">
      <c r="A935" t="str">
        <f t="shared" si="14"/>
        <v>S49537000TUF00</v>
      </c>
      <c r="B935">
        <v>37000</v>
      </c>
      <c r="C935" t="s">
        <v>880</v>
      </c>
      <c r="D935" t="s">
        <v>1295</v>
      </c>
      <c r="E935" s="1">
        <v>0</v>
      </c>
    </row>
    <row r="936" spans="1:5" x14ac:dyDescent="0.25">
      <c r="A936" t="str">
        <f t="shared" si="14"/>
        <v>S49537000TUJ00</v>
      </c>
      <c r="B936">
        <v>37000</v>
      </c>
      <c r="C936" t="s">
        <v>880</v>
      </c>
      <c r="D936" t="s">
        <v>1296</v>
      </c>
      <c r="E936" s="1">
        <v>-266212.92</v>
      </c>
    </row>
    <row r="937" spans="1:5" x14ac:dyDescent="0.25">
      <c r="A937" t="str">
        <f t="shared" si="14"/>
        <v>S49537000TUL00</v>
      </c>
      <c r="B937">
        <v>37000</v>
      </c>
      <c r="C937" t="s">
        <v>880</v>
      </c>
      <c r="D937" t="s">
        <v>1297</v>
      </c>
      <c r="E937" s="1">
        <v>0</v>
      </c>
    </row>
    <row r="938" spans="1:5" x14ac:dyDescent="0.25">
      <c r="A938" t="str">
        <f t="shared" si="14"/>
        <v>S49537000TUM00</v>
      </c>
      <c r="B938">
        <v>37000</v>
      </c>
      <c r="C938" t="s">
        <v>880</v>
      </c>
      <c r="D938" t="s">
        <v>1298</v>
      </c>
      <c r="E938" s="1">
        <v>-152.01999999999953</v>
      </c>
    </row>
    <row r="939" spans="1:5" x14ac:dyDescent="0.25">
      <c r="A939" t="str">
        <f t="shared" si="14"/>
        <v>S49537000TUP00</v>
      </c>
      <c r="B939">
        <v>37000</v>
      </c>
      <c r="C939" t="s">
        <v>880</v>
      </c>
      <c r="D939" t="s">
        <v>1299</v>
      </c>
      <c r="E939" s="1">
        <v>-12235.86</v>
      </c>
    </row>
    <row r="940" spans="1:5" x14ac:dyDescent="0.25">
      <c r="A940" t="str">
        <f t="shared" si="14"/>
        <v>S49537000TUQ00</v>
      </c>
      <c r="B940">
        <v>37000</v>
      </c>
      <c r="C940" t="s">
        <v>880</v>
      </c>
      <c r="D940" t="s">
        <v>1300</v>
      </c>
      <c r="E940" s="1">
        <v>0</v>
      </c>
    </row>
    <row r="941" spans="1:5" x14ac:dyDescent="0.25">
      <c r="A941" t="str">
        <f t="shared" si="14"/>
        <v>S49537000TUT00</v>
      </c>
      <c r="B941">
        <v>37000</v>
      </c>
      <c r="C941" t="s">
        <v>880</v>
      </c>
      <c r="D941" t="s">
        <v>1301</v>
      </c>
      <c r="E941" s="1">
        <v>-17909.960000000003</v>
      </c>
    </row>
    <row r="942" spans="1:5" x14ac:dyDescent="0.25">
      <c r="A942" t="str">
        <f t="shared" si="14"/>
        <v>S49537000TV100</v>
      </c>
      <c r="B942">
        <v>37000</v>
      </c>
      <c r="C942" t="s">
        <v>880</v>
      </c>
      <c r="D942" t="s">
        <v>1302</v>
      </c>
      <c r="E942" s="1">
        <v>0</v>
      </c>
    </row>
    <row r="943" spans="1:5" x14ac:dyDescent="0.25">
      <c r="A943" t="str">
        <f t="shared" si="14"/>
        <v>S49537000TV400</v>
      </c>
      <c r="B943">
        <v>37000</v>
      </c>
      <c r="C943" t="s">
        <v>880</v>
      </c>
      <c r="D943" t="s">
        <v>1303</v>
      </c>
      <c r="E943" s="1">
        <v>0</v>
      </c>
    </row>
    <row r="944" spans="1:5" x14ac:dyDescent="0.25">
      <c r="A944" t="str">
        <f t="shared" si="14"/>
        <v>S49537000TV600</v>
      </c>
      <c r="B944">
        <v>37000</v>
      </c>
      <c r="C944" t="s">
        <v>880</v>
      </c>
      <c r="D944" t="s">
        <v>1304</v>
      </c>
      <c r="E944" s="1">
        <v>0</v>
      </c>
    </row>
    <row r="945" spans="1:5" x14ac:dyDescent="0.25">
      <c r="A945" t="str">
        <f t="shared" si="14"/>
        <v>S49537000TV800</v>
      </c>
      <c r="B945">
        <v>37000</v>
      </c>
      <c r="C945" t="s">
        <v>880</v>
      </c>
      <c r="D945" t="s">
        <v>1305</v>
      </c>
      <c r="E945" s="1">
        <v>-4505.4000000000015</v>
      </c>
    </row>
    <row r="946" spans="1:5" x14ac:dyDescent="0.25">
      <c r="A946" t="str">
        <f t="shared" si="14"/>
        <v>S49537000TVE00</v>
      </c>
      <c r="B946">
        <v>37000</v>
      </c>
      <c r="C946" t="s">
        <v>880</v>
      </c>
      <c r="D946" t="s">
        <v>1306</v>
      </c>
      <c r="E946" s="1">
        <v>0</v>
      </c>
    </row>
    <row r="947" spans="1:5" x14ac:dyDescent="0.25">
      <c r="A947" t="str">
        <f t="shared" si="14"/>
        <v>S49537000TW100</v>
      </c>
      <c r="B947">
        <v>37000</v>
      </c>
      <c r="C947" t="s">
        <v>880</v>
      </c>
      <c r="D947" t="s">
        <v>1307</v>
      </c>
      <c r="E947" s="1">
        <v>0</v>
      </c>
    </row>
    <row r="948" spans="1:5" x14ac:dyDescent="0.25">
      <c r="A948" t="str">
        <f t="shared" si="14"/>
        <v>S49537000TX100</v>
      </c>
      <c r="B948">
        <v>37000</v>
      </c>
      <c r="C948" t="s">
        <v>880</v>
      </c>
      <c r="D948" t="s">
        <v>1308</v>
      </c>
      <c r="E948" s="1">
        <v>150622.84000000008</v>
      </c>
    </row>
    <row r="949" spans="1:5" x14ac:dyDescent="0.25">
      <c r="A949" t="str">
        <f t="shared" si="14"/>
        <v>S49537000TY100</v>
      </c>
      <c r="B949">
        <v>37000</v>
      </c>
      <c r="C949" t="s">
        <v>880</v>
      </c>
      <c r="D949" t="s">
        <v>1309</v>
      </c>
      <c r="E949" s="1">
        <v>0</v>
      </c>
    </row>
    <row r="950" spans="1:5" x14ac:dyDescent="0.25">
      <c r="A950" t="str">
        <f t="shared" si="14"/>
        <v>S49537000TZ100</v>
      </c>
      <c r="B950">
        <v>37000</v>
      </c>
      <c r="C950" t="s">
        <v>880</v>
      </c>
      <c r="D950" t="s">
        <v>1310</v>
      </c>
      <c r="E950" s="1">
        <v>0</v>
      </c>
    </row>
    <row r="951" spans="1:5" x14ac:dyDescent="0.25">
      <c r="A951" t="str">
        <f t="shared" si="14"/>
        <v>S49537000TZ110</v>
      </c>
      <c r="B951">
        <v>37000</v>
      </c>
      <c r="C951" t="s">
        <v>880</v>
      </c>
      <c r="D951" t="s">
        <v>1311</v>
      </c>
      <c r="E951" s="1">
        <v>0</v>
      </c>
    </row>
    <row r="952" spans="1:5" x14ac:dyDescent="0.25">
      <c r="A952" t="str">
        <f t="shared" si="14"/>
        <v>S49537000TZ130</v>
      </c>
      <c r="B952">
        <v>37000</v>
      </c>
      <c r="C952" t="s">
        <v>880</v>
      </c>
      <c r="D952" t="s">
        <v>1312</v>
      </c>
      <c r="E952" s="1">
        <v>0</v>
      </c>
    </row>
    <row r="953" spans="1:5" x14ac:dyDescent="0.25">
      <c r="A953" t="str">
        <f t="shared" si="14"/>
        <v>S49537000TZ200</v>
      </c>
      <c r="B953">
        <v>37000</v>
      </c>
      <c r="C953" t="s">
        <v>880</v>
      </c>
      <c r="D953" t="s">
        <v>1313</v>
      </c>
      <c r="E953" s="1">
        <v>0</v>
      </c>
    </row>
    <row r="954" spans="1:5" x14ac:dyDescent="0.25">
      <c r="A954" t="str">
        <f t="shared" si="14"/>
        <v>S49537000TZ700</v>
      </c>
      <c r="B954">
        <v>37000</v>
      </c>
      <c r="C954" t="s">
        <v>880</v>
      </c>
      <c r="D954" t="s">
        <v>1314</v>
      </c>
      <c r="E954" s="1">
        <v>0</v>
      </c>
    </row>
    <row r="955" spans="1:5" x14ac:dyDescent="0.25">
      <c r="A955" t="str">
        <f t="shared" si="14"/>
        <v>S49537000TZ990</v>
      </c>
      <c r="B955">
        <v>37000</v>
      </c>
      <c r="C955" t="s">
        <v>880</v>
      </c>
      <c r="D955" t="s">
        <v>1315</v>
      </c>
      <c r="E955" s="1">
        <v>0</v>
      </c>
    </row>
    <row r="956" spans="1:5" x14ac:dyDescent="0.25">
      <c r="A956" t="str">
        <f t="shared" si="14"/>
        <v>S49537000TZA00</v>
      </c>
      <c r="B956">
        <v>37000</v>
      </c>
      <c r="C956" t="s">
        <v>880</v>
      </c>
      <c r="D956" t="s">
        <v>1316</v>
      </c>
      <c r="E956" s="1">
        <v>0</v>
      </c>
    </row>
    <row r="957" spans="1:5" x14ac:dyDescent="0.25">
      <c r="A957" t="str">
        <f t="shared" si="14"/>
        <v>S49537000TZD00</v>
      </c>
      <c r="B957">
        <v>37000</v>
      </c>
      <c r="C957" t="s">
        <v>880</v>
      </c>
      <c r="D957" t="s">
        <v>1317</v>
      </c>
      <c r="E957" s="1">
        <v>0</v>
      </c>
    </row>
    <row r="958" spans="1:5" x14ac:dyDescent="0.25">
      <c r="A958" t="str">
        <f t="shared" si="14"/>
        <v>S49537000TZE00</v>
      </c>
      <c r="B958">
        <v>37000</v>
      </c>
      <c r="C958" t="s">
        <v>880</v>
      </c>
      <c r="D958" t="s">
        <v>1318</v>
      </c>
      <c r="E958" s="1">
        <v>0</v>
      </c>
    </row>
    <row r="959" spans="1:5" x14ac:dyDescent="0.25">
      <c r="A959" t="str">
        <f t="shared" si="14"/>
        <v>S49537000TZG00</v>
      </c>
      <c r="B959">
        <v>37000</v>
      </c>
      <c r="C959" t="s">
        <v>880</v>
      </c>
      <c r="D959" t="s">
        <v>1319</v>
      </c>
      <c r="E959" s="1">
        <v>0</v>
      </c>
    </row>
    <row r="960" spans="1:5" x14ac:dyDescent="0.25">
      <c r="A960" t="str">
        <f t="shared" si="14"/>
        <v>S49537000TZH00</v>
      </c>
      <c r="B960">
        <v>37000</v>
      </c>
      <c r="C960" t="s">
        <v>880</v>
      </c>
      <c r="D960" t="s">
        <v>1320</v>
      </c>
      <c r="E960" s="1">
        <v>0</v>
      </c>
    </row>
    <row r="961" spans="1:5" x14ac:dyDescent="0.25">
      <c r="A961" t="str">
        <f t="shared" si="14"/>
        <v>S49537000TZL00</v>
      </c>
      <c r="B961">
        <v>37000</v>
      </c>
      <c r="C961" t="s">
        <v>880</v>
      </c>
      <c r="D961" t="s">
        <v>1321</v>
      </c>
      <c r="E961" s="1">
        <v>0</v>
      </c>
    </row>
    <row r="962" spans="1:5" x14ac:dyDescent="0.25">
      <c r="A962" t="str">
        <f t="shared" si="14"/>
        <v>S49537000TZM00</v>
      </c>
      <c r="B962">
        <v>37000</v>
      </c>
      <c r="C962" t="s">
        <v>880</v>
      </c>
      <c r="D962" t="s">
        <v>1322</v>
      </c>
      <c r="E962" s="1">
        <v>0</v>
      </c>
    </row>
    <row r="963" spans="1:5" x14ac:dyDescent="0.25">
      <c r="A963" t="str">
        <f t="shared" ref="A963:A1026" si="15">C963&amp;B963&amp;D963</f>
        <v>S49537000TZN00</v>
      </c>
      <c r="B963">
        <v>37000</v>
      </c>
      <c r="C963" t="s">
        <v>880</v>
      </c>
      <c r="D963" t="s">
        <v>1323</v>
      </c>
      <c r="E963" s="1">
        <v>329135.83</v>
      </c>
    </row>
    <row r="964" spans="1:5" x14ac:dyDescent="0.25">
      <c r="A964" t="str">
        <f t="shared" si="15"/>
        <v>S49537000TZQ00</v>
      </c>
      <c r="B964">
        <v>37000</v>
      </c>
      <c r="C964" t="s">
        <v>880</v>
      </c>
      <c r="D964" t="s">
        <v>1324</v>
      </c>
      <c r="E964" s="1">
        <v>0</v>
      </c>
    </row>
    <row r="965" spans="1:5" x14ac:dyDescent="0.25">
      <c r="A965" t="str">
        <f t="shared" si="15"/>
        <v>S49537000TZU00</v>
      </c>
      <c r="B965">
        <v>37000</v>
      </c>
      <c r="C965" t="s">
        <v>880</v>
      </c>
      <c r="D965" t="s">
        <v>1325</v>
      </c>
      <c r="E965" s="1">
        <v>0</v>
      </c>
    </row>
    <row r="966" spans="1:5" x14ac:dyDescent="0.25">
      <c r="A966" t="str">
        <f t="shared" si="15"/>
        <v>S49537000TZV00</v>
      </c>
      <c r="B966">
        <v>37000</v>
      </c>
      <c r="C966" t="s">
        <v>880</v>
      </c>
      <c r="D966" t="s">
        <v>1326</v>
      </c>
      <c r="E966" s="1">
        <v>0</v>
      </c>
    </row>
    <row r="967" spans="1:5" x14ac:dyDescent="0.25">
      <c r="A967" t="str">
        <f t="shared" si="15"/>
        <v>S49537000Y2400</v>
      </c>
      <c r="B967">
        <v>37000</v>
      </c>
      <c r="C967" t="s">
        <v>880</v>
      </c>
      <c r="D967" t="s">
        <v>1327</v>
      </c>
      <c r="E967" s="1">
        <v>0</v>
      </c>
    </row>
    <row r="968" spans="1:5" x14ac:dyDescent="0.25">
      <c r="A968" t="str">
        <f t="shared" si="15"/>
        <v>S49537000YG100</v>
      </c>
      <c r="B968">
        <v>37000</v>
      </c>
      <c r="C968" t="s">
        <v>880</v>
      </c>
      <c r="D968" t="s">
        <v>1192</v>
      </c>
      <c r="E968" s="1">
        <v>0</v>
      </c>
    </row>
    <row r="969" spans="1:5" x14ac:dyDescent="0.25">
      <c r="A969" t="str">
        <f t="shared" si="15"/>
        <v>S49537000YGI00</v>
      </c>
      <c r="B969">
        <v>37000</v>
      </c>
      <c r="C969" t="s">
        <v>880</v>
      </c>
      <c r="D969" t="s">
        <v>1328</v>
      </c>
      <c r="E969" s="1">
        <v>0</v>
      </c>
    </row>
    <row r="970" spans="1:5" x14ac:dyDescent="0.25">
      <c r="A970" t="str">
        <f t="shared" si="15"/>
        <v>S49537000YGK00</v>
      </c>
      <c r="B970">
        <v>37000</v>
      </c>
      <c r="C970" t="s">
        <v>880</v>
      </c>
      <c r="D970" t="s">
        <v>1329</v>
      </c>
      <c r="E970" s="1">
        <v>0</v>
      </c>
    </row>
    <row r="971" spans="1:5" x14ac:dyDescent="0.25">
      <c r="A971" t="str">
        <f t="shared" si="15"/>
        <v>S49537000YGT00</v>
      </c>
      <c r="B971">
        <v>37000</v>
      </c>
      <c r="C971" t="s">
        <v>880</v>
      </c>
      <c r="D971" t="s">
        <v>1330</v>
      </c>
      <c r="E971" s="1">
        <v>0</v>
      </c>
    </row>
    <row r="972" spans="1:5" x14ac:dyDescent="0.25">
      <c r="A972" t="str">
        <f t="shared" si="15"/>
        <v>S49537000YMP00</v>
      </c>
      <c r="B972">
        <v>37000</v>
      </c>
      <c r="C972" t="s">
        <v>880</v>
      </c>
      <c r="D972" t="s">
        <v>1331</v>
      </c>
      <c r="E972" s="1">
        <v>0</v>
      </c>
    </row>
    <row r="973" spans="1:5" x14ac:dyDescent="0.25">
      <c r="A973" t="str">
        <f t="shared" si="15"/>
        <v>S49537000Z0300</v>
      </c>
      <c r="B973">
        <v>37000</v>
      </c>
      <c r="C973" t="s">
        <v>880</v>
      </c>
      <c r="D973" t="s">
        <v>893</v>
      </c>
      <c r="E973" s="1">
        <v>0</v>
      </c>
    </row>
    <row r="974" spans="1:5" x14ac:dyDescent="0.25">
      <c r="A974" t="str">
        <f t="shared" si="15"/>
        <v>S49537000Z0400</v>
      </c>
      <c r="B974">
        <v>37000</v>
      </c>
      <c r="C974" t="s">
        <v>880</v>
      </c>
      <c r="D974" t="s">
        <v>949</v>
      </c>
      <c r="E974" s="1">
        <v>0</v>
      </c>
    </row>
    <row r="975" spans="1:5" x14ac:dyDescent="0.25">
      <c r="A975" t="str">
        <f t="shared" si="15"/>
        <v>S49537000Z0500</v>
      </c>
      <c r="B975">
        <v>37000</v>
      </c>
      <c r="C975" t="s">
        <v>880</v>
      </c>
      <c r="D975" t="s">
        <v>1199</v>
      </c>
      <c r="E975" s="1">
        <v>0</v>
      </c>
    </row>
    <row r="976" spans="1:5" x14ac:dyDescent="0.25">
      <c r="A976" t="str">
        <f t="shared" si="15"/>
        <v>S49537000Z0600</v>
      </c>
      <c r="B976">
        <v>37000</v>
      </c>
      <c r="C976" t="s">
        <v>880</v>
      </c>
      <c r="D976" t="s">
        <v>894</v>
      </c>
      <c r="E976" s="1">
        <v>-16991.5</v>
      </c>
    </row>
    <row r="977" spans="1:5" x14ac:dyDescent="0.25">
      <c r="A977" t="str">
        <f t="shared" si="15"/>
        <v>S49537000Z0700</v>
      </c>
      <c r="B977">
        <v>37000</v>
      </c>
      <c r="C977" t="s">
        <v>880</v>
      </c>
      <c r="D977" t="s">
        <v>884</v>
      </c>
      <c r="E977" s="1">
        <v>-20805.550000000003</v>
      </c>
    </row>
    <row r="978" spans="1:5" x14ac:dyDescent="0.25">
      <c r="A978" t="str">
        <f t="shared" si="15"/>
        <v>S49537000Z0800</v>
      </c>
      <c r="B978">
        <v>37000</v>
      </c>
      <c r="C978" t="s">
        <v>880</v>
      </c>
      <c r="D978" t="s">
        <v>895</v>
      </c>
      <c r="E978" s="1">
        <v>0</v>
      </c>
    </row>
    <row r="979" spans="1:5" x14ac:dyDescent="0.25">
      <c r="A979" t="str">
        <f t="shared" si="15"/>
        <v>S49537000Z0900</v>
      </c>
      <c r="B979">
        <v>37000</v>
      </c>
      <c r="C979" t="s">
        <v>880</v>
      </c>
      <c r="D979" t="s">
        <v>896</v>
      </c>
      <c r="E979" s="1">
        <v>0</v>
      </c>
    </row>
    <row r="980" spans="1:5" x14ac:dyDescent="0.25">
      <c r="A980" t="str">
        <f t="shared" si="15"/>
        <v>S49537000Z1000</v>
      </c>
      <c r="B980">
        <v>37000</v>
      </c>
      <c r="C980" t="s">
        <v>880</v>
      </c>
      <c r="D980" t="s">
        <v>926</v>
      </c>
      <c r="E980" s="1">
        <v>0</v>
      </c>
    </row>
    <row r="981" spans="1:5" x14ac:dyDescent="0.25">
      <c r="A981" t="str">
        <f t="shared" si="15"/>
        <v>S49537000Z1100</v>
      </c>
      <c r="B981">
        <v>37000</v>
      </c>
      <c r="C981" t="s">
        <v>880</v>
      </c>
      <c r="D981" t="s">
        <v>885</v>
      </c>
      <c r="E981" s="1">
        <v>0</v>
      </c>
    </row>
    <row r="982" spans="1:5" x14ac:dyDescent="0.25">
      <c r="A982" t="str">
        <f t="shared" si="15"/>
        <v>S49537000Z1900</v>
      </c>
      <c r="B982">
        <v>37000</v>
      </c>
      <c r="C982" t="s">
        <v>880</v>
      </c>
      <c r="D982" t="s">
        <v>927</v>
      </c>
      <c r="E982" s="1">
        <v>0</v>
      </c>
    </row>
    <row r="983" spans="1:5" x14ac:dyDescent="0.25">
      <c r="A983" t="str">
        <f t="shared" si="15"/>
        <v>S49537000Z2400</v>
      </c>
      <c r="B983">
        <v>37000</v>
      </c>
      <c r="C983" t="s">
        <v>880</v>
      </c>
      <c r="D983" t="s">
        <v>897</v>
      </c>
      <c r="E983" s="1">
        <v>0</v>
      </c>
    </row>
    <row r="984" spans="1:5" x14ac:dyDescent="0.25">
      <c r="A984" t="str">
        <f t="shared" si="15"/>
        <v>S49537000Z2600</v>
      </c>
      <c r="B984">
        <v>37000</v>
      </c>
      <c r="C984" t="s">
        <v>880</v>
      </c>
      <c r="D984" t="s">
        <v>898</v>
      </c>
      <c r="E984" s="1">
        <v>-4030</v>
      </c>
    </row>
    <row r="985" spans="1:5" x14ac:dyDescent="0.25">
      <c r="A985" t="str">
        <f t="shared" si="15"/>
        <v>S49537000Z3000</v>
      </c>
      <c r="B985">
        <v>37000</v>
      </c>
      <c r="C985" t="s">
        <v>880</v>
      </c>
      <c r="D985" t="s">
        <v>899</v>
      </c>
      <c r="E985" s="1">
        <v>0</v>
      </c>
    </row>
    <row r="986" spans="1:5" x14ac:dyDescent="0.25">
      <c r="A986" t="str">
        <f t="shared" si="15"/>
        <v>S49537000Z3500</v>
      </c>
      <c r="B986">
        <v>37000</v>
      </c>
      <c r="C986" t="s">
        <v>880</v>
      </c>
      <c r="D986" t="s">
        <v>950</v>
      </c>
      <c r="E986" s="1">
        <v>0</v>
      </c>
    </row>
    <row r="987" spans="1:5" x14ac:dyDescent="0.25">
      <c r="A987" t="str">
        <f t="shared" si="15"/>
        <v>S49537000Z4100</v>
      </c>
      <c r="B987">
        <v>37000</v>
      </c>
      <c r="C987" t="s">
        <v>880</v>
      </c>
      <c r="D987" t="s">
        <v>1332</v>
      </c>
      <c r="E987" s="1">
        <v>0</v>
      </c>
    </row>
    <row r="988" spans="1:5" x14ac:dyDescent="0.25">
      <c r="A988" t="str">
        <f t="shared" si="15"/>
        <v>S49537000Z4400</v>
      </c>
      <c r="B988">
        <v>37000</v>
      </c>
      <c r="C988" t="s">
        <v>880</v>
      </c>
      <c r="D988" t="s">
        <v>1333</v>
      </c>
      <c r="E988" s="1">
        <v>0</v>
      </c>
    </row>
    <row r="989" spans="1:5" x14ac:dyDescent="0.25">
      <c r="A989" t="str">
        <f t="shared" si="15"/>
        <v>S49537000Z4750</v>
      </c>
      <c r="B989">
        <v>37000</v>
      </c>
      <c r="C989" t="s">
        <v>880</v>
      </c>
      <c r="D989" t="s">
        <v>1334</v>
      </c>
      <c r="E989" s="1">
        <v>0</v>
      </c>
    </row>
    <row r="990" spans="1:5" x14ac:dyDescent="0.25">
      <c r="A990" t="str">
        <f t="shared" si="15"/>
        <v>S5733700048100</v>
      </c>
      <c r="B990">
        <v>37000</v>
      </c>
      <c r="C990" t="s">
        <v>251</v>
      </c>
      <c r="D990">
        <v>48100</v>
      </c>
      <c r="E990" s="1">
        <v>-29571</v>
      </c>
    </row>
    <row r="991" spans="1:5" x14ac:dyDescent="0.25">
      <c r="A991" t="str">
        <f t="shared" si="15"/>
        <v>S5733700048200</v>
      </c>
      <c r="B991">
        <v>37000</v>
      </c>
      <c r="C991" t="s">
        <v>251</v>
      </c>
      <c r="D991">
        <v>48200</v>
      </c>
      <c r="E991" s="1">
        <v>-1611125.6600000001</v>
      </c>
    </row>
    <row r="992" spans="1:5" x14ac:dyDescent="0.25">
      <c r="A992" t="str">
        <f t="shared" si="15"/>
        <v>S5733700068500</v>
      </c>
      <c r="B992">
        <v>37000</v>
      </c>
      <c r="C992" t="s">
        <v>251</v>
      </c>
      <c r="D992">
        <v>68500</v>
      </c>
      <c r="E992" s="1">
        <v>0</v>
      </c>
    </row>
    <row r="993" spans="1:5" x14ac:dyDescent="0.25">
      <c r="A993" t="str">
        <f t="shared" si="15"/>
        <v>S5733700098600</v>
      </c>
      <c r="B993">
        <v>37000</v>
      </c>
      <c r="C993" t="s">
        <v>251</v>
      </c>
      <c r="D993">
        <v>98600</v>
      </c>
      <c r="E993" s="1">
        <v>320527.35000000149</v>
      </c>
    </row>
    <row r="994" spans="1:5" x14ac:dyDescent="0.25">
      <c r="A994" t="str">
        <f t="shared" si="15"/>
        <v>S5733700098800</v>
      </c>
      <c r="B994">
        <v>37000</v>
      </c>
      <c r="C994" t="s">
        <v>251</v>
      </c>
      <c r="D994">
        <v>98800</v>
      </c>
      <c r="E994" s="1">
        <v>8296</v>
      </c>
    </row>
    <row r="995" spans="1:5" x14ac:dyDescent="0.25">
      <c r="A995" t="str">
        <f t="shared" si="15"/>
        <v>S5733700099800</v>
      </c>
      <c r="B995">
        <v>37000</v>
      </c>
      <c r="C995" t="s">
        <v>251</v>
      </c>
      <c r="D995">
        <v>99800</v>
      </c>
      <c r="E995" s="1">
        <v>0</v>
      </c>
    </row>
    <row r="996" spans="1:5" x14ac:dyDescent="0.25">
      <c r="A996" t="str">
        <f t="shared" si="15"/>
        <v>S1003800012000</v>
      </c>
      <c r="B996">
        <v>38000</v>
      </c>
      <c r="C996" t="s">
        <v>15</v>
      </c>
      <c r="D996">
        <v>12000</v>
      </c>
      <c r="E996" s="1">
        <v>2785.59</v>
      </c>
    </row>
    <row r="997" spans="1:5" x14ac:dyDescent="0.25">
      <c r="A997" t="str">
        <f t="shared" si="15"/>
        <v>S1003800012200</v>
      </c>
      <c r="B997">
        <v>38000</v>
      </c>
      <c r="C997" t="s">
        <v>15</v>
      </c>
      <c r="D997">
        <v>12200</v>
      </c>
      <c r="E997" s="1">
        <v>-2</v>
      </c>
    </row>
    <row r="998" spans="1:5" x14ac:dyDescent="0.25">
      <c r="A998" t="str">
        <f t="shared" si="15"/>
        <v>S1003800012700</v>
      </c>
      <c r="B998">
        <v>38000</v>
      </c>
      <c r="C998" t="s">
        <v>15</v>
      </c>
      <c r="D998">
        <v>12700</v>
      </c>
      <c r="E998" s="1">
        <v>-1400</v>
      </c>
    </row>
    <row r="999" spans="1:5" x14ac:dyDescent="0.25">
      <c r="A999" t="str">
        <f t="shared" si="15"/>
        <v>S1003800012800</v>
      </c>
      <c r="B999">
        <v>38000</v>
      </c>
      <c r="C999" t="s">
        <v>15</v>
      </c>
      <c r="D999">
        <v>12800</v>
      </c>
      <c r="E999" s="1">
        <v>2642666.6500000013</v>
      </c>
    </row>
    <row r="1000" spans="1:5" x14ac:dyDescent="0.25">
      <c r="A1000" t="str">
        <f t="shared" si="15"/>
        <v>S1003800012900</v>
      </c>
      <c r="B1000">
        <v>38000</v>
      </c>
      <c r="C1000" t="s">
        <v>15</v>
      </c>
      <c r="D1000">
        <v>12900</v>
      </c>
      <c r="E1000" s="1">
        <v>3</v>
      </c>
    </row>
    <row r="1001" spans="1:5" x14ac:dyDescent="0.25">
      <c r="A1001" t="str">
        <f t="shared" si="15"/>
        <v>S1003800013000</v>
      </c>
      <c r="B1001">
        <v>38000</v>
      </c>
      <c r="C1001" t="s">
        <v>15</v>
      </c>
      <c r="D1001">
        <v>13000</v>
      </c>
      <c r="E1001" s="1">
        <v>38825.770000000004</v>
      </c>
    </row>
    <row r="1002" spans="1:5" x14ac:dyDescent="0.25">
      <c r="A1002" t="str">
        <f t="shared" si="15"/>
        <v>S1003800013200</v>
      </c>
      <c r="B1002">
        <v>38000</v>
      </c>
      <c r="C1002" t="s">
        <v>15</v>
      </c>
      <c r="D1002">
        <v>13200</v>
      </c>
      <c r="E1002" s="1">
        <v>0</v>
      </c>
    </row>
    <row r="1003" spans="1:5" x14ac:dyDescent="0.25">
      <c r="A1003" t="str">
        <f t="shared" si="15"/>
        <v>S1003800013500</v>
      </c>
      <c r="B1003">
        <v>38000</v>
      </c>
      <c r="C1003" t="s">
        <v>15</v>
      </c>
      <c r="D1003">
        <v>13500</v>
      </c>
      <c r="E1003" s="1">
        <v>4744.25</v>
      </c>
    </row>
    <row r="1004" spans="1:5" x14ac:dyDescent="0.25">
      <c r="A1004" t="str">
        <f t="shared" si="15"/>
        <v>S1003800013600</v>
      </c>
      <c r="B1004">
        <v>38000</v>
      </c>
      <c r="C1004" t="s">
        <v>15</v>
      </c>
      <c r="D1004">
        <v>13600</v>
      </c>
      <c r="E1004" s="1">
        <v>2</v>
      </c>
    </row>
    <row r="1005" spans="1:5" x14ac:dyDescent="0.25">
      <c r="A1005" t="str">
        <f t="shared" si="15"/>
        <v>S1003800022100</v>
      </c>
      <c r="B1005">
        <v>38000</v>
      </c>
      <c r="C1005" t="s">
        <v>15</v>
      </c>
      <c r="D1005">
        <v>22100</v>
      </c>
      <c r="E1005" s="1">
        <v>0</v>
      </c>
    </row>
    <row r="1006" spans="1:5" x14ac:dyDescent="0.25">
      <c r="A1006" t="str">
        <f t="shared" si="15"/>
        <v>S1003800022200</v>
      </c>
      <c r="B1006">
        <v>38000</v>
      </c>
      <c r="C1006" t="s">
        <v>15</v>
      </c>
      <c r="D1006">
        <v>22200</v>
      </c>
      <c r="E1006" s="1">
        <v>0</v>
      </c>
    </row>
    <row r="1007" spans="1:5" x14ac:dyDescent="0.25">
      <c r="A1007" t="str">
        <f t="shared" si="15"/>
        <v>S1003800022400</v>
      </c>
      <c r="B1007">
        <v>38000</v>
      </c>
      <c r="C1007" t="s">
        <v>15</v>
      </c>
      <c r="D1007">
        <v>22400</v>
      </c>
      <c r="E1007" s="1">
        <v>5</v>
      </c>
    </row>
    <row r="1008" spans="1:5" x14ac:dyDescent="0.25">
      <c r="A1008" t="str">
        <f t="shared" si="15"/>
        <v>S1003800024400</v>
      </c>
      <c r="B1008">
        <v>38000</v>
      </c>
      <c r="C1008" t="s">
        <v>15</v>
      </c>
      <c r="D1008">
        <v>24400</v>
      </c>
      <c r="E1008" s="1">
        <v>0</v>
      </c>
    </row>
    <row r="1009" spans="1:5" x14ac:dyDescent="0.25">
      <c r="A1009" t="str">
        <f t="shared" si="15"/>
        <v>S1003800033100</v>
      </c>
      <c r="B1009">
        <v>38000</v>
      </c>
      <c r="C1009" t="s">
        <v>15</v>
      </c>
      <c r="D1009">
        <v>33100</v>
      </c>
      <c r="E1009" s="1">
        <v>23051</v>
      </c>
    </row>
    <row r="1010" spans="1:5" x14ac:dyDescent="0.25">
      <c r="A1010" t="str">
        <f t="shared" si="15"/>
        <v>S1003800033200</v>
      </c>
      <c r="B1010">
        <v>38000</v>
      </c>
      <c r="C1010" t="s">
        <v>15</v>
      </c>
      <c r="D1010">
        <v>33200</v>
      </c>
      <c r="E1010" s="1">
        <v>0</v>
      </c>
    </row>
    <row r="1011" spans="1:5" x14ac:dyDescent="0.25">
      <c r="A1011" t="str">
        <f t="shared" si="15"/>
        <v>S1003800034100</v>
      </c>
      <c r="B1011">
        <v>38000</v>
      </c>
      <c r="C1011" t="s">
        <v>15</v>
      </c>
      <c r="D1011">
        <v>34100</v>
      </c>
      <c r="E1011" s="1">
        <v>7234.9899999999907</v>
      </c>
    </row>
    <row r="1012" spans="1:5" x14ac:dyDescent="0.25">
      <c r="A1012" t="str">
        <f t="shared" si="15"/>
        <v>S1003800034300</v>
      </c>
      <c r="B1012">
        <v>38000</v>
      </c>
      <c r="C1012" t="s">
        <v>15</v>
      </c>
      <c r="D1012">
        <v>34300</v>
      </c>
      <c r="E1012" s="1">
        <v>-655904</v>
      </c>
    </row>
    <row r="1013" spans="1:5" x14ac:dyDescent="0.25">
      <c r="A1013" t="str">
        <f t="shared" si="15"/>
        <v>S1003800096700</v>
      </c>
      <c r="B1013">
        <v>38000</v>
      </c>
      <c r="C1013" t="s">
        <v>15</v>
      </c>
      <c r="D1013">
        <v>96700</v>
      </c>
      <c r="E1013" s="1">
        <v>0</v>
      </c>
    </row>
    <row r="1014" spans="1:5" x14ac:dyDescent="0.25">
      <c r="A1014" t="str">
        <f t="shared" si="15"/>
        <v>S1003800097100</v>
      </c>
      <c r="B1014">
        <v>38000</v>
      </c>
      <c r="C1014" t="s">
        <v>15</v>
      </c>
      <c r="D1014">
        <v>97100</v>
      </c>
      <c r="E1014" s="1">
        <v>0</v>
      </c>
    </row>
    <row r="1015" spans="1:5" x14ac:dyDescent="0.25">
      <c r="A1015" t="str">
        <f t="shared" si="15"/>
        <v>S1003800099800</v>
      </c>
      <c r="B1015">
        <v>38000</v>
      </c>
      <c r="C1015" t="s">
        <v>15</v>
      </c>
      <c r="D1015">
        <v>99800</v>
      </c>
      <c r="E1015" s="1">
        <v>0</v>
      </c>
    </row>
    <row r="1016" spans="1:5" x14ac:dyDescent="0.25">
      <c r="A1016" t="str">
        <f t="shared" si="15"/>
        <v>S2123800099800</v>
      </c>
      <c r="B1016">
        <v>38000</v>
      </c>
      <c r="C1016" t="s">
        <v>114</v>
      </c>
      <c r="D1016">
        <v>99800</v>
      </c>
      <c r="E1016" s="1">
        <v>0</v>
      </c>
    </row>
    <row r="1017" spans="1:5" x14ac:dyDescent="0.25">
      <c r="A1017" t="str">
        <f t="shared" si="15"/>
        <v>S49038000AGF00</v>
      </c>
      <c r="B1017">
        <v>38000</v>
      </c>
      <c r="C1017" t="s">
        <v>875</v>
      </c>
      <c r="D1017" t="s">
        <v>876</v>
      </c>
      <c r="E1017" s="1">
        <v>-34640.149999999994</v>
      </c>
    </row>
    <row r="1018" spans="1:5" x14ac:dyDescent="0.25">
      <c r="A1018" t="str">
        <f t="shared" si="15"/>
        <v>S49038000BT600</v>
      </c>
      <c r="B1018">
        <v>38000</v>
      </c>
      <c r="C1018" t="s">
        <v>875</v>
      </c>
      <c r="D1018" t="s">
        <v>878</v>
      </c>
      <c r="E1018" s="1">
        <v>0</v>
      </c>
    </row>
    <row r="1019" spans="1:5" x14ac:dyDescent="0.25">
      <c r="A1019" t="str">
        <f t="shared" si="15"/>
        <v>S49038000BT800</v>
      </c>
      <c r="B1019">
        <v>38000</v>
      </c>
      <c r="C1019" t="s">
        <v>875</v>
      </c>
      <c r="D1019" t="s">
        <v>879</v>
      </c>
      <c r="E1019" s="1">
        <v>0</v>
      </c>
    </row>
    <row r="1020" spans="1:5" x14ac:dyDescent="0.25">
      <c r="A1020" t="str">
        <f t="shared" si="15"/>
        <v>S49538000Z0700</v>
      </c>
      <c r="B1020">
        <v>38000</v>
      </c>
      <c r="C1020" t="s">
        <v>880</v>
      </c>
      <c r="D1020" t="s">
        <v>884</v>
      </c>
      <c r="E1020" s="1">
        <v>0</v>
      </c>
    </row>
    <row r="1021" spans="1:5" x14ac:dyDescent="0.25">
      <c r="A1021" t="str">
        <f t="shared" si="15"/>
        <v>S1003850012100</v>
      </c>
      <c r="B1021">
        <v>38500</v>
      </c>
      <c r="C1021" t="s">
        <v>15</v>
      </c>
      <c r="D1021">
        <v>12100</v>
      </c>
      <c r="E1021" s="1">
        <v>41138.800000000017</v>
      </c>
    </row>
    <row r="1022" spans="1:5" x14ac:dyDescent="0.25">
      <c r="A1022" t="str">
        <f t="shared" si="15"/>
        <v>S1003850012200</v>
      </c>
      <c r="B1022">
        <v>38500</v>
      </c>
      <c r="C1022" t="s">
        <v>15</v>
      </c>
      <c r="D1022">
        <v>12200</v>
      </c>
      <c r="E1022" s="1">
        <v>22981.149999999998</v>
      </c>
    </row>
    <row r="1023" spans="1:5" x14ac:dyDescent="0.25">
      <c r="A1023" t="str">
        <f t="shared" si="15"/>
        <v>S1003850012400</v>
      </c>
      <c r="B1023">
        <v>38500</v>
      </c>
      <c r="C1023" t="s">
        <v>15</v>
      </c>
      <c r="D1023">
        <v>12400</v>
      </c>
      <c r="E1023" s="1">
        <v>0</v>
      </c>
    </row>
    <row r="1024" spans="1:5" x14ac:dyDescent="0.25">
      <c r="A1024" t="str">
        <f t="shared" si="15"/>
        <v>S1003850097100</v>
      </c>
      <c r="B1024">
        <v>38500</v>
      </c>
      <c r="C1024" t="s">
        <v>15</v>
      </c>
      <c r="D1024">
        <v>97100</v>
      </c>
      <c r="E1024" s="1">
        <v>0</v>
      </c>
    </row>
    <row r="1025" spans="1:5" x14ac:dyDescent="0.25">
      <c r="A1025" t="str">
        <f t="shared" si="15"/>
        <v>S1003950012000</v>
      </c>
      <c r="B1025">
        <v>39500</v>
      </c>
      <c r="C1025" t="s">
        <v>15</v>
      </c>
      <c r="D1025">
        <v>12000</v>
      </c>
      <c r="E1025" s="1">
        <v>0</v>
      </c>
    </row>
    <row r="1026" spans="1:5" x14ac:dyDescent="0.25">
      <c r="A1026" t="str">
        <f t="shared" si="15"/>
        <v>S1003950017900</v>
      </c>
      <c r="B1026">
        <v>39500</v>
      </c>
      <c r="C1026" t="s">
        <v>15</v>
      </c>
      <c r="D1026">
        <v>17900</v>
      </c>
      <c r="E1026" s="1">
        <v>416936.5</v>
      </c>
    </row>
    <row r="1027" spans="1:5" x14ac:dyDescent="0.25">
      <c r="A1027" t="str">
        <f t="shared" ref="A1027:A1090" si="16">C1027&amp;B1027&amp;D1027</f>
        <v>S1003950018000</v>
      </c>
      <c r="B1027">
        <v>39500</v>
      </c>
      <c r="C1027" t="s">
        <v>15</v>
      </c>
      <c r="D1027">
        <v>18000</v>
      </c>
      <c r="E1027" s="1">
        <v>0</v>
      </c>
    </row>
    <row r="1028" spans="1:5" x14ac:dyDescent="0.25">
      <c r="A1028" t="str">
        <f t="shared" si="16"/>
        <v>S1003950034000</v>
      </c>
      <c r="B1028">
        <v>39500</v>
      </c>
      <c r="C1028" t="s">
        <v>15</v>
      </c>
      <c r="D1028">
        <v>34000</v>
      </c>
      <c r="E1028" s="1">
        <v>0</v>
      </c>
    </row>
    <row r="1029" spans="1:5" x14ac:dyDescent="0.25">
      <c r="A1029" t="str">
        <f t="shared" si="16"/>
        <v>S1003950034500</v>
      </c>
      <c r="B1029">
        <v>39500</v>
      </c>
      <c r="C1029" t="s">
        <v>15</v>
      </c>
      <c r="D1029">
        <v>34500</v>
      </c>
      <c r="E1029" s="1">
        <v>10477</v>
      </c>
    </row>
    <row r="1030" spans="1:5" x14ac:dyDescent="0.25">
      <c r="A1030" t="str">
        <f t="shared" si="16"/>
        <v>S1003950035000</v>
      </c>
      <c r="B1030">
        <v>39500</v>
      </c>
      <c r="C1030" t="s">
        <v>15</v>
      </c>
      <c r="D1030">
        <v>35000</v>
      </c>
      <c r="E1030" s="1">
        <v>4468965.3600000003</v>
      </c>
    </row>
    <row r="1031" spans="1:5" x14ac:dyDescent="0.25">
      <c r="A1031" t="str">
        <f t="shared" si="16"/>
        <v>S1003950035100</v>
      </c>
      <c r="B1031">
        <v>39500</v>
      </c>
      <c r="C1031" t="s">
        <v>15</v>
      </c>
      <c r="D1031">
        <v>35100</v>
      </c>
      <c r="E1031" s="1">
        <v>279740.89</v>
      </c>
    </row>
    <row r="1032" spans="1:5" x14ac:dyDescent="0.25">
      <c r="A1032" t="str">
        <f t="shared" si="16"/>
        <v>S1003950052100</v>
      </c>
      <c r="B1032">
        <v>39500</v>
      </c>
      <c r="C1032" t="s">
        <v>15</v>
      </c>
      <c r="D1032">
        <v>52100</v>
      </c>
      <c r="E1032" s="1">
        <v>0</v>
      </c>
    </row>
    <row r="1033" spans="1:5" x14ac:dyDescent="0.25">
      <c r="A1033" t="str">
        <f t="shared" si="16"/>
        <v>S1003950052200</v>
      </c>
      <c r="B1033">
        <v>39500</v>
      </c>
      <c r="C1033" t="s">
        <v>15</v>
      </c>
      <c r="D1033">
        <v>52200</v>
      </c>
      <c r="E1033" s="1">
        <v>-1.5</v>
      </c>
    </row>
    <row r="1034" spans="1:5" x14ac:dyDescent="0.25">
      <c r="A1034" t="str">
        <f t="shared" si="16"/>
        <v>S1003950052300</v>
      </c>
      <c r="B1034">
        <v>39500</v>
      </c>
      <c r="C1034" t="s">
        <v>15</v>
      </c>
      <c r="D1034">
        <v>52300</v>
      </c>
      <c r="E1034" s="1">
        <v>145858</v>
      </c>
    </row>
    <row r="1035" spans="1:5" x14ac:dyDescent="0.25">
      <c r="A1035" t="str">
        <f t="shared" si="16"/>
        <v>S1003950052400</v>
      </c>
      <c r="B1035">
        <v>39500</v>
      </c>
      <c r="C1035" t="s">
        <v>15</v>
      </c>
      <c r="D1035">
        <v>52400</v>
      </c>
      <c r="E1035" s="1">
        <v>-287766.25</v>
      </c>
    </row>
    <row r="1036" spans="1:5" x14ac:dyDescent="0.25">
      <c r="A1036" t="str">
        <f t="shared" si="16"/>
        <v>S1003950052500</v>
      </c>
      <c r="B1036">
        <v>39500</v>
      </c>
      <c r="C1036" t="s">
        <v>15</v>
      </c>
      <c r="D1036">
        <v>52500</v>
      </c>
      <c r="E1036" s="1">
        <v>418410.93999999994</v>
      </c>
    </row>
    <row r="1037" spans="1:5" x14ac:dyDescent="0.25">
      <c r="A1037" t="str">
        <f t="shared" si="16"/>
        <v>S1003950052600</v>
      </c>
      <c r="B1037">
        <v>39500</v>
      </c>
      <c r="C1037" t="s">
        <v>15</v>
      </c>
      <c r="D1037">
        <v>52600</v>
      </c>
      <c r="E1037" s="1">
        <v>65572.950000000012</v>
      </c>
    </row>
    <row r="1038" spans="1:5" x14ac:dyDescent="0.25">
      <c r="A1038" t="str">
        <f t="shared" si="16"/>
        <v>S1003950052700</v>
      </c>
      <c r="B1038">
        <v>39500</v>
      </c>
      <c r="C1038" t="s">
        <v>15</v>
      </c>
      <c r="D1038">
        <v>52700</v>
      </c>
      <c r="E1038" s="1">
        <v>0</v>
      </c>
    </row>
    <row r="1039" spans="1:5" x14ac:dyDescent="0.25">
      <c r="A1039" t="str">
        <f t="shared" si="16"/>
        <v>S1003950052800</v>
      </c>
      <c r="B1039">
        <v>39500</v>
      </c>
      <c r="C1039" t="s">
        <v>15</v>
      </c>
      <c r="D1039">
        <v>52800</v>
      </c>
      <c r="E1039" s="1">
        <v>23637.389999999898</v>
      </c>
    </row>
    <row r="1040" spans="1:5" x14ac:dyDescent="0.25">
      <c r="A1040" t="str">
        <f t="shared" si="16"/>
        <v>S1003950052900</v>
      </c>
      <c r="B1040">
        <v>39500</v>
      </c>
      <c r="C1040" t="s">
        <v>15</v>
      </c>
      <c r="D1040">
        <v>52900</v>
      </c>
      <c r="E1040" s="1">
        <v>140022.22</v>
      </c>
    </row>
    <row r="1041" spans="1:5" x14ac:dyDescent="0.25">
      <c r="A1041" t="str">
        <f t="shared" si="16"/>
        <v>S1003950053100</v>
      </c>
      <c r="B1041">
        <v>39500</v>
      </c>
      <c r="C1041" t="s">
        <v>15</v>
      </c>
      <c r="D1041">
        <v>53100</v>
      </c>
      <c r="E1041" s="1">
        <v>187296.28000000003</v>
      </c>
    </row>
    <row r="1042" spans="1:5" x14ac:dyDescent="0.25">
      <c r="A1042" t="str">
        <f t="shared" si="16"/>
        <v>S1003950053400</v>
      </c>
      <c r="B1042">
        <v>39500</v>
      </c>
      <c r="C1042" t="s">
        <v>15</v>
      </c>
      <c r="D1042">
        <v>53400</v>
      </c>
      <c r="E1042" s="1">
        <v>-25</v>
      </c>
    </row>
    <row r="1043" spans="1:5" x14ac:dyDescent="0.25">
      <c r="A1043" t="str">
        <f t="shared" si="16"/>
        <v>S1003950053500</v>
      </c>
      <c r="B1043">
        <v>39500</v>
      </c>
      <c r="C1043" t="s">
        <v>15</v>
      </c>
      <c r="D1043">
        <v>53500</v>
      </c>
      <c r="E1043" s="1">
        <v>48253.09</v>
      </c>
    </row>
    <row r="1044" spans="1:5" x14ac:dyDescent="0.25">
      <c r="A1044" t="str">
        <f t="shared" si="16"/>
        <v>S1003950053600</v>
      </c>
      <c r="B1044">
        <v>39500</v>
      </c>
      <c r="C1044" t="s">
        <v>15</v>
      </c>
      <c r="D1044">
        <v>53600</v>
      </c>
      <c r="E1044" s="1">
        <v>-2</v>
      </c>
    </row>
    <row r="1045" spans="1:5" x14ac:dyDescent="0.25">
      <c r="A1045" t="str">
        <f t="shared" si="16"/>
        <v>S1003950053700</v>
      </c>
      <c r="B1045">
        <v>39500</v>
      </c>
      <c r="C1045" t="s">
        <v>15</v>
      </c>
      <c r="D1045">
        <v>53700</v>
      </c>
      <c r="E1045" s="1">
        <v>0</v>
      </c>
    </row>
    <row r="1046" spans="1:5" x14ac:dyDescent="0.25">
      <c r="A1046" t="str">
        <f t="shared" si="16"/>
        <v>S1003950056600</v>
      </c>
      <c r="B1046">
        <v>39500</v>
      </c>
      <c r="C1046" t="s">
        <v>15</v>
      </c>
      <c r="D1046">
        <v>56600</v>
      </c>
      <c r="E1046" s="1">
        <v>588235.06000000017</v>
      </c>
    </row>
    <row r="1047" spans="1:5" x14ac:dyDescent="0.25">
      <c r="A1047" t="str">
        <f t="shared" si="16"/>
        <v>S2113950017200</v>
      </c>
      <c r="B1047">
        <v>39500</v>
      </c>
      <c r="C1047" t="s">
        <v>464</v>
      </c>
      <c r="D1047">
        <v>17200</v>
      </c>
      <c r="E1047" s="1">
        <v>-85878.169999999984</v>
      </c>
    </row>
    <row r="1048" spans="1:5" x14ac:dyDescent="0.25">
      <c r="A1048" t="str">
        <f t="shared" si="16"/>
        <v>S2113950017300</v>
      </c>
      <c r="B1048">
        <v>39500</v>
      </c>
      <c r="C1048" t="s">
        <v>464</v>
      </c>
      <c r="D1048">
        <v>17300</v>
      </c>
      <c r="E1048" s="1">
        <v>13269.789999999979</v>
      </c>
    </row>
    <row r="1049" spans="1:5" x14ac:dyDescent="0.25">
      <c r="A1049" t="str">
        <f t="shared" si="16"/>
        <v>S2113950018200</v>
      </c>
      <c r="B1049">
        <v>39500</v>
      </c>
      <c r="C1049" t="s">
        <v>464</v>
      </c>
      <c r="D1049">
        <v>18200</v>
      </c>
      <c r="E1049" s="1">
        <v>-247414.66000000015</v>
      </c>
    </row>
    <row r="1050" spans="1:5" x14ac:dyDescent="0.25">
      <c r="A1050" t="str">
        <f t="shared" si="16"/>
        <v>S2113950018300</v>
      </c>
      <c r="B1050">
        <v>39500</v>
      </c>
      <c r="C1050" t="s">
        <v>464</v>
      </c>
      <c r="D1050">
        <v>18300</v>
      </c>
      <c r="E1050" s="1">
        <v>-130205.72999999998</v>
      </c>
    </row>
    <row r="1051" spans="1:5" x14ac:dyDescent="0.25">
      <c r="A1051" t="str">
        <f t="shared" si="16"/>
        <v>S2113950018500</v>
      </c>
      <c r="B1051">
        <v>39500</v>
      </c>
      <c r="C1051" t="s">
        <v>464</v>
      </c>
      <c r="D1051">
        <v>18500</v>
      </c>
      <c r="E1051" s="1">
        <v>-764113.97000000067</v>
      </c>
    </row>
    <row r="1052" spans="1:5" x14ac:dyDescent="0.25">
      <c r="A1052" t="str">
        <f t="shared" si="16"/>
        <v>S2113950022600</v>
      </c>
      <c r="B1052">
        <v>39500</v>
      </c>
      <c r="C1052" t="s">
        <v>464</v>
      </c>
      <c r="D1052">
        <v>22600</v>
      </c>
      <c r="E1052" s="1">
        <v>-941763.78999999957</v>
      </c>
    </row>
    <row r="1053" spans="1:5" x14ac:dyDescent="0.25">
      <c r="A1053" t="str">
        <f t="shared" si="16"/>
        <v>S2113950022700</v>
      </c>
      <c r="B1053">
        <v>39500</v>
      </c>
      <c r="C1053" t="s">
        <v>464</v>
      </c>
      <c r="D1053">
        <v>22700</v>
      </c>
      <c r="E1053" s="1">
        <v>-605110.82999999821</v>
      </c>
    </row>
    <row r="1054" spans="1:5" x14ac:dyDescent="0.25">
      <c r="A1054" t="str">
        <f t="shared" si="16"/>
        <v>S2113950023500</v>
      </c>
      <c r="B1054">
        <v>39500</v>
      </c>
      <c r="C1054" t="s">
        <v>464</v>
      </c>
      <c r="D1054">
        <v>23500</v>
      </c>
      <c r="E1054" s="1">
        <v>-1</v>
      </c>
    </row>
    <row r="1055" spans="1:5" x14ac:dyDescent="0.25">
      <c r="A1055" t="str">
        <f t="shared" si="16"/>
        <v>S2113950023700</v>
      </c>
      <c r="B1055">
        <v>39500</v>
      </c>
      <c r="C1055" t="s">
        <v>464</v>
      </c>
      <c r="D1055">
        <v>23700</v>
      </c>
      <c r="E1055" s="1">
        <v>-9044.5299999999988</v>
      </c>
    </row>
    <row r="1056" spans="1:5" x14ac:dyDescent="0.25">
      <c r="A1056" t="str">
        <f t="shared" si="16"/>
        <v>S2113950024600</v>
      </c>
      <c r="B1056">
        <v>39500</v>
      </c>
      <c r="C1056" t="s">
        <v>464</v>
      </c>
      <c r="D1056">
        <v>24600</v>
      </c>
      <c r="E1056" s="1">
        <v>-3</v>
      </c>
    </row>
    <row r="1057" spans="1:5" x14ac:dyDescent="0.25">
      <c r="A1057" t="str">
        <f t="shared" si="16"/>
        <v>S2113950024700</v>
      </c>
      <c r="B1057">
        <v>39500</v>
      </c>
      <c r="C1057" t="s">
        <v>464</v>
      </c>
      <c r="D1057">
        <v>24700</v>
      </c>
      <c r="E1057" s="1">
        <v>34550.75</v>
      </c>
    </row>
    <row r="1058" spans="1:5" x14ac:dyDescent="0.25">
      <c r="A1058" t="str">
        <f t="shared" si="16"/>
        <v>S2113950025600</v>
      </c>
      <c r="B1058">
        <v>39500</v>
      </c>
      <c r="C1058" t="s">
        <v>464</v>
      </c>
      <c r="D1058">
        <v>25600</v>
      </c>
      <c r="E1058" s="1">
        <v>35312.559999999998</v>
      </c>
    </row>
    <row r="1059" spans="1:5" x14ac:dyDescent="0.25">
      <c r="A1059" t="str">
        <f t="shared" si="16"/>
        <v>S2113950025700</v>
      </c>
      <c r="B1059">
        <v>39500</v>
      </c>
      <c r="C1059" t="s">
        <v>464</v>
      </c>
      <c r="D1059">
        <v>25700</v>
      </c>
      <c r="E1059" s="1">
        <v>-491839.3900000006</v>
      </c>
    </row>
    <row r="1060" spans="1:5" x14ac:dyDescent="0.25">
      <c r="A1060" t="str">
        <f t="shared" si="16"/>
        <v>S2113950027100</v>
      </c>
      <c r="B1060">
        <v>39500</v>
      </c>
      <c r="C1060" t="s">
        <v>464</v>
      </c>
      <c r="D1060">
        <v>27100</v>
      </c>
      <c r="E1060" s="1">
        <v>3</v>
      </c>
    </row>
    <row r="1061" spans="1:5" x14ac:dyDescent="0.25">
      <c r="A1061" t="str">
        <f t="shared" si="16"/>
        <v>S2113950027200</v>
      </c>
      <c r="B1061">
        <v>39500</v>
      </c>
      <c r="C1061" t="s">
        <v>464</v>
      </c>
      <c r="D1061">
        <v>27200</v>
      </c>
      <c r="E1061" s="1">
        <v>4811.7800000002608</v>
      </c>
    </row>
    <row r="1062" spans="1:5" x14ac:dyDescent="0.25">
      <c r="A1062" t="str">
        <f t="shared" si="16"/>
        <v>S2113950027300</v>
      </c>
      <c r="B1062">
        <v>39500</v>
      </c>
      <c r="C1062" t="s">
        <v>464</v>
      </c>
      <c r="D1062">
        <v>27300</v>
      </c>
      <c r="E1062" s="1">
        <v>-47945.739999999991</v>
      </c>
    </row>
    <row r="1063" spans="1:5" x14ac:dyDescent="0.25">
      <c r="A1063" t="str">
        <f t="shared" si="16"/>
        <v>S2113950027400</v>
      </c>
      <c r="B1063">
        <v>39500</v>
      </c>
      <c r="C1063" t="s">
        <v>464</v>
      </c>
      <c r="D1063">
        <v>27400</v>
      </c>
      <c r="E1063" s="1">
        <v>-4810073.1300000008</v>
      </c>
    </row>
    <row r="1064" spans="1:5" x14ac:dyDescent="0.25">
      <c r="A1064" t="str">
        <f t="shared" si="16"/>
        <v>S2113950027500</v>
      </c>
      <c r="B1064">
        <v>39500</v>
      </c>
      <c r="C1064" t="s">
        <v>464</v>
      </c>
      <c r="D1064">
        <v>27500</v>
      </c>
      <c r="E1064" s="1">
        <v>-880479.44000000041</v>
      </c>
    </row>
    <row r="1065" spans="1:5" x14ac:dyDescent="0.25">
      <c r="A1065" t="str">
        <f t="shared" si="16"/>
        <v>S2113950027600</v>
      </c>
      <c r="B1065">
        <v>39500</v>
      </c>
      <c r="C1065" t="s">
        <v>464</v>
      </c>
      <c r="D1065">
        <v>27600</v>
      </c>
      <c r="E1065" s="1">
        <v>80469.530000004917</v>
      </c>
    </row>
    <row r="1066" spans="1:5" x14ac:dyDescent="0.25">
      <c r="A1066" t="str">
        <f t="shared" si="16"/>
        <v>S2113950027700</v>
      </c>
      <c r="B1066">
        <v>39500</v>
      </c>
      <c r="C1066" t="s">
        <v>464</v>
      </c>
      <c r="D1066">
        <v>27700</v>
      </c>
      <c r="E1066" s="1">
        <v>-247369.68000000002</v>
      </c>
    </row>
    <row r="1067" spans="1:5" x14ac:dyDescent="0.25">
      <c r="A1067" t="str">
        <f t="shared" si="16"/>
        <v>S2113950027900</v>
      </c>
      <c r="B1067">
        <v>39500</v>
      </c>
      <c r="C1067" t="s">
        <v>464</v>
      </c>
      <c r="D1067">
        <v>27900</v>
      </c>
      <c r="E1067" s="1">
        <v>554783.56999999983</v>
      </c>
    </row>
    <row r="1068" spans="1:5" x14ac:dyDescent="0.25">
      <c r="A1068" t="str">
        <f t="shared" si="16"/>
        <v>S2113950028100</v>
      </c>
      <c r="B1068">
        <v>39500</v>
      </c>
      <c r="C1068" t="s">
        <v>464</v>
      </c>
      <c r="D1068">
        <v>28100</v>
      </c>
      <c r="E1068" s="1">
        <v>-2</v>
      </c>
    </row>
    <row r="1069" spans="1:5" x14ac:dyDescent="0.25">
      <c r="A1069" t="str">
        <f t="shared" si="16"/>
        <v>S2113950028200</v>
      </c>
      <c r="B1069">
        <v>39500</v>
      </c>
      <c r="C1069" t="s">
        <v>464</v>
      </c>
      <c r="D1069">
        <v>28200</v>
      </c>
      <c r="E1069" s="1">
        <v>5</v>
      </c>
    </row>
    <row r="1070" spans="1:5" x14ac:dyDescent="0.25">
      <c r="A1070" t="str">
        <f t="shared" si="16"/>
        <v>S2113950028400</v>
      </c>
      <c r="B1070">
        <v>39500</v>
      </c>
      <c r="C1070" t="s">
        <v>464</v>
      </c>
      <c r="D1070">
        <v>28400</v>
      </c>
      <c r="E1070" s="1">
        <v>-7745894.1299999952</v>
      </c>
    </row>
    <row r="1071" spans="1:5" x14ac:dyDescent="0.25">
      <c r="A1071" t="str">
        <f t="shared" si="16"/>
        <v>S2113950028500</v>
      </c>
      <c r="B1071">
        <v>39500</v>
      </c>
      <c r="C1071" t="s">
        <v>464</v>
      </c>
      <c r="D1071">
        <v>28500</v>
      </c>
      <c r="E1071" s="1">
        <v>-1318653.2100000009</v>
      </c>
    </row>
    <row r="1072" spans="1:5" x14ac:dyDescent="0.25">
      <c r="A1072" t="str">
        <f t="shared" si="16"/>
        <v>S2113950028600</v>
      </c>
      <c r="B1072">
        <v>39500</v>
      </c>
      <c r="C1072" t="s">
        <v>464</v>
      </c>
      <c r="D1072">
        <v>28600</v>
      </c>
      <c r="E1072" s="1">
        <v>-4100349.5800000057</v>
      </c>
    </row>
    <row r="1073" spans="1:5" x14ac:dyDescent="0.25">
      <c r="A1073" t="str">
        <f t="shared" si="16"/>
        <v>S2113950028700</v>
      </c>
      <c r="B1073">
        <v>39500</v>
      </c>
      <c r="C1073" t="s">
        <v>464</v>
      </c>
      <c r="D1073">
        <v>28700</v>
      </c>
      <c r="E1073" s="1">
        <v>-56836.830000000075</v>
      </c>
    </row>
    <row r="1074" spans="1:5" x14ac:dyDescent="0.25">
      <c r="A1074" t="str">
        <f t="shared" si="16"/>
        <v>S2113950028800</v>
      </c>
      <c r="B1074">
        <v>39500</v>
      </c>
      <c r="C1074" t="s">
        <v>464</v>
      </c>
      <c r="D1074">
        <v>28800</v>
      </c>
      <c r="E1074" s="1">
        <v>0</v>
      </c>
    </row>
    <row r="1075" spans="1:5" x14ac:dyDescent="0.25">
      <c r="A1075" t="str">
        <f t="shared" si="16"/>
        <v>S2113950028900</v>
      </c>
      <c r="B1075">
        <v>39500</v>
      </c>
      <c r="C1075" t="s">
        <v>464</v>
      </c>
      <c r="D1075">
        <v>28900</v>
      </c>
      <c r="E1075" s="1">
        <v>-59132.740000000224</v>
      </c>
    </row>
    <row r="1076" spans="1:5" x14ac:dyDescent="0.25">
      <c r="A1076" t="str">
        <f t="shared" si="16"/>
        <v>S2113950029200</v>
      </c>
      <c r="B1076">
        <v>39500</v>
      </c>
      <c r="C1076" t="s">
        <v>464</v>
      </c>
      <c r="D1076">
        <v>29200</v>
      </c>
      <c r="E1076" s="1">
        <v>22246125.07</v>
      </c>
    </row>
    <row r="1077" spans="1:5" x14ac:dyDescent="0.25">
      <c r="A1077" t="str">
        <f t="shared" si="16"/>
        <v>S2113950029700</v>
      </c>
      <c r="B1077">
        <v>39500</v>
      </c>
      <c r="C1077" t="s">
        <v>464</v>
      </c>
      <c r="D1077">
        <v>29700</v>
      </c>
      <c r="E1077" s="1">
        <v>-1</v>
      </c>
    </row>
    <row r="1078" spans="1:5" x14ac:dyDescent="0.25">
      <c r="A1078" t="str">
        <f t="shared" si="16"/>
        <v>S2113950035300</v>
      </c>
      <c r="B1078">
        <v>39500</v>
      </c>
      <c r="C1078" t="s">
        <v>464</v>
      </c>
      <c r="D1078">
        <v>35300</v>
      </c>
      <c r="E1078" s="1">
        <v>343830.68</v>
      </c>
    </row>
    <row r="1079" spans="1:5" x14ac:dyDescent="0.25">
      <c r="A1079" t="str">
        <f t="shared" si="16"/>
        <v>S2113950035400</v>
      </c>
      <c r="B1079">
        <v>39500</v>
      </c>
      <c r="C1079" t="s">
        <v>464</v>
      </c>
      <c r="D1079">
        <v>35400</v>
      </c>
      <c r="E1079" s="1">
        <v>-74088.289999999994</v>
      </c>
    </row>
    <row r="1080" spans="1:5" x14ac:dyDescent="0.25">
      <c r="A1080" t="str">
        <f t="shared" si="16"/>
        <v>S2113950035500</v>
      </c>
      <c r="B1080">
        <v>39500</v>
      </c>
      <c r="C1080" t="s">
        <v>464</v>
      </c>
      <c r="D1080">
        <v>35500</v>
      </c>
      <c r="E1080" s="1">
        <v>0</v>
      </c>
    </row>
    <row r="1081" spans="1:5" x14ac:dyDescent="0.25">
      <c r="A1081" t="str">
        <f t="shared" si="16"/>
        <v>S2113950035600</v>
      </c>
      <c r="B1081">
        <v>39500</v>
      </c>
      <c r="C1081" t="s">
        <v>464</v>
      </c>
      <c r="D1081">
        <v>35600</v>
      </c>
      <c r="E1081" s="1">
        <v>0</v>
      </c>
    </row>
    <row r="1082" spans="1:5" x14ac:dyDescent="0.25">
      <c r="A1082" t="str">
        <f t="shared" si="16"/>
        <v>S2113950035800</v>
      </c>
      <c r="B1082">
        <v>39500</v>
      </c>
      <c r="C1082" t="s">
        <v>464</v>
      </c>
      <c r="D1082">
        <v>35800</v>
      </c>
      <c r="E1082" s="1">
        <v>-6917904.7599999998</v>
      </c>
    </row>
    <row r="1083" spans="1:5" x14ac:dyDescent="0.25">
      <c r="A1083" t="str">
        <f t="shared" si="16"/>
        <v>S2113950035900</v>
      </c>
      <c r="B1083">
        <v>39500</v>
      </c>
      <c r="C1083" t="s">
        <v>464</v>
      </c>
      <c r="D1083">
        <v>35900</v>
      </c>
      <c r="E1083" s="1">
        <v>0</v>
      </c>
    </row>
    <row r="1084" spans="1:5" x14ac:dyDescent="0.25">
      <c r="A1084" t="str">
        <f t="shared" si="16"/>
        <v>S2113950037000</v>
      </c>
      <c r="B1084">
        <v>39500</v>
      </c>
      <c r="C1084" t="s">
        <v>464</v>
      </c>
      <c r="D1084">
        <v>37000</v>
      </c>
      <c r="E1084" s="1">
        <v>0</v>
      </c>
    </row>
    <row r="1085" spans="1:5" x14ac:dyDescent="0.25">
      <c r="A1085" t="str">
        <f t="shared" si="16"/>
        <v>S2113950037100</v>
      </c>
      <c r="B1085">
        <v>39500</v>
      </c>
      <c r="C1085" t="s">
        <v>464</v>
      </c>
      <c r="D1085">
        <v>37100</v>
      </c>
      <c r="E1085" s="1">
        <v>0</v>
      </c>
    </row>
    <row r="1086" spans="1:5" x14ac:dyDescent="0.25">
      <c r="A1086" t="str">
        <f t="shared" si="16"/>
        <v>S2113950037200</v>
      </c>
      <c r="B1086">
        <v>39500</v>
      </c>
      <c r="C1086" t="s">
        <v>464</v>
      </c>
      <c r="D1086">
        <v>37200</v>
      </c>
      <c r="E1086" s="1">
        <v>-1442584.0899999999</v>
      </c>
    </row>
    <row r="1087" spans="1:5" x14ac:dyDescent="0.25">
      <c r="A1087" t="str">
        <f t="shared" si="16"/>
        <v>S2113950037300</v>
      </c>
      <c r="B1087">
        <v>39500</v>
      </c>
      <c r="C1087" t="s">
        <v>464</v>
      </c>
      <c r="D1087">
        <v>37300</v>
      </c>
      <c r="E1087" s="1">
        <v>-4673181.6499999985</v>
      </c>
    </row>
    <row r="1088" spans="1:5" x14ac:dyDescent="0.25">
      <c r="A1088" t="str">
        <f t="shared" si="16"/>
        <v>S2113950037500</v>
      </c>
      <c r="B1088">
        <v>39500</v>
      </c>
      <c r="C1088" t="s">
        <v>464</v>
      </c>
      <c r="D1088">
        <v>37500</v>
      </c>
      <c r="E1088" s="1">
        <v>-332518.71999999997</v>
      </c>
    </row>
    <row r="1089" spans="1:5" x14ac:dyDescent="0.25">
      <c r="A1089" t="str">
        <f t="shared" si="16"/>
        <v>S2113950037600</v>
      </c>
      <c r="B1089">
        <v>39500</v>
      </c>
      <c r="C1089" t="s">
        <v>464</v>
      </c>
      <c r="D1089">
        <v>37600</v>
      </c>
      <c r="E1089" s="1">
        <v>-3965040.4000000004</v>
      </c>
    </row>
    <row r="1090" spans="1:5" x14ac:dyDescent="0.25">
      <c r="A1090" t="str">
        <f t="shared" si="16"/>
        <v>S2113950037700</v>
      </c>
      <c r="B1090">
        <v>39500</v>
      </c>
      <c r="C1090" t="s">
        <v>464</v>
      </c>
      <c r="D1090">
        <v>37700</v>
      </c>
      <c r="E1090" s="1">
        <v>987098.31</v>
      </c>
    </row>
    <row r="1091" spans="1:5" x14ac:dyDescent="0.25">
      <c r="A1091" t="str">
        <f t="shared" ref="A1091:A1154" si="17">C1091&amp;B1091&amp;D1091</f>
        <v>S2113950037800</v>
      </c>
      <c r="B1091">
        <v>39500</v>
      </c>
      <c r="C1091" t="s">
        <v>464</v>
      </c>
      <c r="D1091">
        <v>37800</v>
      </c>
      <c r="E1091" s="1">
        <v>-3253845.3700000048</v>
      </c>
    </row>
    <row r="1092" spans="1:5" x14ac:dyDescent="0.25">
      <c r="A1092" t="str">
        <f t="shared" si="17"/>
        <v>S2113950037900</v>
      </c>
      <c r="B1092">
        <v>39500</v>
      </c>
      <c r="C1092" t="s">
        <v>464</v>
      </c>
      <c r="D1092">
        <v>37900</v>
      </c>
      <c r="E1092" s="1">
        <v>-1</v>
      </c>
    </row>
    <row r="1093" spans="1:5" x14ac:dyDescent="0.25">
      <c r="A1093" t="str">
        <f t="shared" si="17"/>
        <v>S2113950038000</v>
      </c>
      <c r="B1093">
        <v>39500</v>
      </c>
      <c r="C1093" t="s">
        <v>464</v>
      </c>
      <c r="D1093">
        <v>38000</v>
      </c>
      <c r="E1093" s="1">
        <v>-12887.359999999986</v>
      </c>
    </row>
    <row r="1094" spans="1:5" x14ac:dyDescent="0.25">
      <c r="A1094" t="str">
        <f t="shared" si="17"/>
        <v>S2113950038100</v>
      </c>
      <c r="B1094">
        <v>39500</v>
      </c>
      <c r="C1094" t="s">
        <v>464</v>
      </c>
      <c r="D1094">
        <v>38100</v>
      </c>
      <c r="E1094" s="1">
        <v>0</v>
      </c>
    </row>
    <row r="1095" spans="1:5" x14ac:dyDescent="0.25">
      <c r="A1095" t="str">
        <f t="shared" si="17"/>
        <v>S2113950038200</v>
      </c>
      <c r="B1095">
        <v>39500</v>
      </c>
      <c r="C1095" t="s">
        <v>464</v>
      </c>
      <c r="D1095">
        <v>38200</v>
      </c>
      <c r="E1095" s="1">
        <v>-6063785.549999997</v>
      </c>
    </row>
    <row r="1096" spans="1:5" x14ac:dyDescent="0.25">
      <c r="A1096" t="str">
        <f t="shared" si="17"/>
        <v>S2113950038300</v>
      </c>
      <c r="B1096">
        <v>39500</v>
      </c>
      <c r="C1096" t="s">
        <v>464</v>
      </c>
      <c r="D1096">
        <v>38300</v>
      </c>
      <c r="E1096" s="1">
        <v>-66035515.479999959</v>
      </c>
    </row>
    <row r="1097" spans="1:5" x14ac:dyDescent="0.25">
      <c r="A1097" t="str">
        <f t="shared" si="17"/>
        <v>S2113950038500</v>
      </c>
      <c r="B1097">
        <v>39500</v>
      </c>
      <c r="C1097" t="s">
        <v>464</v>
      </c>
      <c r="D1097">
        <v>38500</v>
      </c>
      <c r="E1097" s="1">
        <v>-457112.48000000045</v>
      </c>
    </row>
    <row r="1098" spans="1:5" x14ac:dyDescent="0.25">
      <c r="A1098" t="str">
        <f t="shared" si="17"/>
        <v>S2113950038700</v>
      </c>
      <c r="B1098">
        <v>39500</v>
      </c>
      <c r="C1098" t="s">
        <v>464</v>
      </c>
      <c r="D1098">
        <v>38700</v>
      </c>
      <c r="E1098" s="1">
        <v>-33400.75</v>
      </c>
    </row>
    <row r="1099" spans="1:5" x14ac:dyDescent="0.25">
      <c r="A1099" t="str">
        <f t="shared" si="17"/>
        <v>S2113950038900</v>
      </c>
      <c r="B1099">
        <v>39500</v>
      </c>
      <c r="C1099" t="s">
        <v>464</v>
      </c>
      <c r="D1099">
        <v>38900</v>
      </c>
      <c r="E1099" s="1">
        <v>-655312.31000000006</v>
      </c>
    </row>
    <row r="1100" spans="1:5" x14ac:dyDescent="0.25">
      <c r="A1100" t="str">
        <f t="shared" si="17"/>
        <v>S2113950039200</v>
      </c>
      <c r="B1100">
        <v>39500</v>
      </c>
      <c r="C1100" t="s">
        <v>464</v>
      </c>
      <c r="D1100">
        <v>39200</v>
      </c>
      <c r="E1100" s="1">
        <v>-15521.230000019073</v>
      </c>
    </row>
    <row r="1101" spans="1:5" x14ac:dyDescent="0.25">
      <c r="A1101" t="str">
        <f t="shared" si="17"/>
        <v>S2113950039500</v>
      </c>
      <c r="B1101">
        <v>39500</v>
      </c>
      <c r="C1101" t="s">
        <v>464</v>
      </c>
      <c r="D1101">
        <v>39500</v>
      </c>
      <c r="E1101" s="1">
        <v>0</v>
      </c>
    </row>
    <row r="1102" spans="1:5" x14ac:dyDescent="0.25">
      <c r="A1102" t="str">
        <f t="shared" si="17"/>
        <v>S2113950039600</v>
      </c>
      <c r="B1102">
        <v>39500</v>
      </c>
      <c r="C1102" t="s">
        <v>464</v>
      </c>
      <c r="D1102">
        <v>39600</v>
      </c>
      <c r="E1102" s="1">
        <v>0</v>
      </c>
    </row>
    <row r="1103" spans="1:5" x14ac:dyDescent="0.25">
      <c r="A1103" t="str">
        <f t="shared" si="17"/>
        <v>S2113950039700</v>
      </c>
      <c r="B1103">
        <v>39500</v>
      </c>
      <c r="C1103" t="s">
        <v>464</v>
      </c>
      <c r="D1103">
        <v>39700</v>
      </c>
      <c r="E1103" s="1">
        <v>0</v>
      </c>
    </row>
    <row r="1104" spans="1:5" x14ac:dyDescent="0.25">
      <c r="A1104" t="str">
        <f t="shared" si="17"/>
        <v>S2113950042300</v>
      </c>
      <c r="B1104">
        <v>39500</v>
      </c>
      <c r="C1104" t="s">
        <v>464</v>
      </c>
      <c r="D1104">
        <v>42300</v>
      </c>
      <c r="E1104" s="1">
        <v>423295.27999999997</v>
      </c>
    </row>
    <row r="1105" spans="1:5" x14ac:dyDescent="0.25">
      <c r="A1105" t="str">
        <f t="shared" si="17"/>
        <v>S2113950046300</v>
      </c>
      <c r="B1105">
        <v>39500</v>
      </c>
      <c r="C1105" t="s">
        <v>464</v>
      </c>
      <c r="D1105">
        <v>46300</v>
      </c>
      <c r="E1105" s="1">
        <v>219.02000000001863</v>
      </c>
    </row>
    <row r="1106" spans="1:5" x14ac:dyDescent="0.25">
      <c r="A1106" t="str">
        <f t="shared" si="17"/>
        <v>S2113950046500</v>
      </c>
      <c r="B1106">
        <v>39500</v>
      </c>
      <c r="C1106" t="s">
        <v>464</v>
      </c>
      <c r="D1106">
        <v>46500</v>
      </c>
      <c r="E1106" s="1">
        <v>891350.8599999994</v>
      </c>
    </row>
    <row r="1107" spans="1:5" x14ac:dyDescent="0.25">
      <c r="A1107" t="str">
        <f t="shared" si="17"/>
        <v>S2113950046600</v>
      </c>
      <c r="B1107">
        <v>39500</v>
      </c>
      <c r="C1107" t="s">
        <v>464</v>
      </c>
      <c r="D1107">
        <v>46600</v>
      </c>
      <c r="E1107" s="1">
        <v>-16698074.160000002</v>
      </c>
    </row>
    <row r="1108" spans="1:5" x14ac:dyDescent="0.25">
      <c r="A1108" t="str">
        <f t="shared" si="17"/>
        <v>S2113950046700</v>
      </c>
      <c r="B1108">
        <v>39500</v>
      </c>
      <c r="C1108" t="s">
        <v>464</v>
      </c>
      <c r="D1108">
        <v>46700</v>
      </c>
      <c r="E1108" s="1">
        <v>-4712054.1400000006</v>
      </c>
    </row>
    <row r="1109" spans="1:5" x14ac:dyDescent="0.25">
      <c r="A1109" t="str">
        <f t="shared" si="17"/>
        <v>S2113950046900</v>
      </c>
      <c r="B1109">
        <v>39500</v>
      </c>
      <c r="C1109" t="s">
        <v>464</v>
      </c>
      <c r="D1109">
        <v>46900</v>
      </c>
      <c r="E1109" s="1">
        <v>7811841.1399999987</v>
      </c>
    </row>
    <row r="1110" spans="1:5" x14ac:dyDescent="0.25">
      <c r="A1110" t="str">
        <f t="shared" si="17"/>
        <v>S2113950047100</v>
      </c>
      <c r="B1110">
        <v>39500</v>
      </c>
      <c r="C1110" t="s">
        <v>464</v>
      </c>
      <c r="D1110">
        <v>47100</v>
      </c>
      <c r="E1110" s="1">
        <v>66207.669999999925</v>
      </c>
    </row>
    <row r="1111" spans="1:5" x14ac:dyDescent="0.25">
      <c r="A1111" t="str">
        <f t="shared" si="17"/>
        <v>S2113950048100</v>
      </c>
      <c r="B1111">
        <v>39500</v>
      </c>
      <c r="C1111" t="s">
        <v>464</v>
      </c>
      <c r="D1111">
        <v>48100</v>
      </c>
      <c r="E1111" s="1">
        <v>-1026663.7499999981</v>
      </c>
    </row>
    <row r="1112" spans="1:5" x14ac:dyDescent="0.25">
      <c r="A1112" t="str">
        <f t="shared" si="17"/>
        <v>S2113950048200</v>
      </c>
      <c r="B1112">
        <v>39500</v>
      </c>
      <c r="C1112" t="s">
        <v>464</v>
      </c>
      <c r="D1112">
        <v>48200</v>
      </c>
      <c r="E1112" s="1">
        <v>101.80999999999995</v>
      </c>
    </row>
    <row r="1113" spans="1:5" x14ac:dyDescent="0.25">
      <c r="A1113" t="str">
        <f t="shared" si="17"/>
        <v>S2113950058200</v>
      </c>
      <c r="B1113">
        <v>39500</v>
      </c>
      <c r="C1113" t="s">
        <v>464</v>
      </c>
      <c r="D1113">
        <v>58200</v>
      </c>
      <c r="E1113" s="1">
        <v>-143177.43999999948</v>
      </c>
    </row>
    <row r="1114" spans="1:5" x14ac:dyDescent="0.25">
      <c r="A1114" t="str">
        <f t="shared" si="17"/>
        <v>S2113950058300</v>
      </c>
      <c r="B1114">
        <v>39500</v>
      </c>
      <c r="C1114" t="s">
        <v>464</v>
      </c>
      <c r="D1114">
        <v>58300</v>
      </c>
      <c r="E1114" s="1">
        <v>-240036.33000000007</v>
      </c>
    </row>
    <row r="1115" spans="1:5" x14ac:dyDescent="0.25">
      <c r="A1115" t="str">
        <f t="shared" si="17"/>
        <v>S2113950058400</v>
      </c>
      <c r="B1115">
        <v>39500</v>
      </c>
      <c r="C1115" t="s">
        <v>464</v>
      </c>
      <c r="D1115">
        <v>58400</v>
      </c>
      <c r="E1115" s="1">
        <v>-19798.810000000522</v>
      </c>
    </row>
    <row r="1116" spans="1:5" x14ac:dyDescent="0.25">
      <c r="A1116" t="str">
        <f t="shared" si="17"/>
        <v>S2113950058600</v>
      </c>
      <c r="B1116">
        <v>39500</v>
      </c>
      <c r="C1116" t="s">
        <v>464</v>
      </c>
      <c r="D1116">
        <v>58600</v>
      </c>
      <c r="E1116" s="1">
        <v>0</v>
      </c>
    </row>
    <row r="1117" spans="1:5" x14ac:dyDescent="0.25">
      <c r="A1117" t="str">
        <f t="shared" si="17"/>
        <v>S2113950090500</v>
      </c>
      <c r="B1117">
        <v>39500</v>
      </c>
      <c r="C1117" t="s">
        <v>464</v>
      </c>
      <c r="D1117">
        <v>90500</v>
      </c>
      <c r="E1117" s="1">
        <v>0</v>
      </c>
    </row>
    <row r="1118" spans="1:5" x14ac:dyDescent="0.25">
      <c r="A1118" t="str">
        <f t="shared" si="17"/>
        <v>S2113950090700</v>
      </c>
      <c r="B1118">
        <v>39500</v>
      </c>
      <c r="C1118" t="s">
        <v>464</v>
      </c>
      <c r="D1118">
        <v>90700</v>
      </c>
      <c r="E1118" s="1">
        <v>0</v>
      </c>
    </row>
    <row r="1119" spans="1:5" x14ac:dyDescent="0.25">
      <c r="A1119" t="str">
        <f t="shared" si="17"/>
        <v>S2113950091100</v>
      </c>
      <c r="B1119">
        <v>39500</v>
      </c>
      <c r="C1119" t="s">
        <v>464</v>
      </c>
      <c r="D1119">
        <v>91100</v>
      </c>
      <c r="E1119" s="1">
        <v>0</v>
      </c>
    </row>
    <row r="1120" spans="1:5" x14ac:dyDescent="0.25">
      <c r="A1120" t="str">
        <f t="shared" si="17"/>
        <v>S2113950091800</v>
      </c>
      <c r="B1120">
        <v>39500</v>
      </c>
      <c r="C1120" t="s">
        <v>464</v>
      </c>
      <c r="D1120">
        <v>91800</v>
      </c>
      <c r="E1120" s="1">
        <v>0</v>
      </c>
    </row>
    <row r="1121" spans="1:5" x14ac:dyDescent="0.25">
      <c r="A1121" t="str">
        <f t="shared" si="17"/>
        <v>S2113950091900</v>
      </c>
      <c r="B1121">
        <v>39500</v>
      </c>
      <c r="C1121" t="s">
        <v>464</v>
      </c>
      <c r="D1121">
        <v>91900</v>
      </c>
      <c r="E1121" s="1">
        <v>0</v>
      </c>
    </row>
    <row r="1122" spans="1:5" x14ac:dyDescent="0.25">
      <c r="A1122" t="str">
        <f t="shared" si="17"/>
        <v>S2113950092000</v>
      </c>
      <c r="B1122">
        <v>39500</v>
      </c>
      <c r="C1122" t="s">
        <v>464</v>
      </c>
      <c r="D1122">
        <v>92000</v>
      </c>
      <c r="E1122" s="1">
        <v>0</v>
      </c>
    </row>
    <row r="1123" spans="1:5" x14ac:dyDescent="0.25">
      <c r="A1123" t="str">
        <f t="shared" si="17"/>
        <v>S2113950093000</v>
      </c>
      <c r="B1123">
        <v>39500</v>
      </c>
      <c r="C1123" t="s">
        <v>464</v>
      </c>
      <c r="D1123">
        <v>93000</v>
      </c>
      <c r="E1123" s="1">
        <v>0</v>
      </c>
    </row>
    <row r="1124" spans="1:5" x14ac:dyDescent="0.25">
      <c r="A1124" t="str">
        <f t="shared" si="17"/>
        <v>S2113950093100</v>
      </c>
      <c r="B1124">
        <v>39500</v>
      </c>
      <c r="C1124" t="s">
        <v>464</v>
      </c>
      <c r="D1124">
        <v>93100</v>
      </c>
      <c r="E1124" s="1">
        <v>0</v>
      </c>
    </row>
    <row r="1125" spans="1:5" x14ac:dyDescent="0.25">
      <c r="A1125" t="str">
        <f t="shared" si="17"/>
        <v>S2113950093200</v>
      </c>
      <c r="B1125">
        <v>39500</v>
      </c>
      <c r="C1125" t="s">
        <v>464</v>
      </c>
      <c r="D1125">
        <v>93200</v>
      </c>
      <c r="E1125" s="1">
        <v>0</v>
      </c>
    </row>
    <row r="1126" spans="1:5" x14ac:dyDescent="0.25">
      <c r="A1126" t="str">
        <f t="shared" si="17"/>
        <v>S2113950093300</v>
      </c>
      <c r="B1126">
        <v>39500</v>
      </c>
      <c r="C1126" t="s">
        <v>464</v>
      </c>
      <c r="D1126">
        <v>93300</v>
      </c>
      <c r="E1126" s="1">
        <v>-1166.5999999999999</v>
      </c>
    </row>
    <row r="1127" spans="1:5" x14ac:dyDescent="0.25">
      <c r="A1127" t="str">
        <f t="shared" si="17"/>
        <v>S2113950093400</v>
      </c>
      <c r="B1127">
        <v>39500</v>
      </c>
      <c r="C1127" t="s">
        <v>464</v>
      </c>
      <c r="D1127">
        <v>93400</v>
      </c>
      <c r="E1127" s="1">
        <v>0</v>
      </c>
    </row>
    <row r="1128" spans="1:5" x14ac:dyDescent="0.25">
      <c r="A1128" t="str">
        <f t="shared" si="17"/>
        <v>S2113950096100</v>
      </c>
      <c r="B1128">
        <v>39500</v>
      </c>
      <c r="C1128" t="s">
        <v>464</v>
      </c>
      <c r="D1128">
        <v>96100</v>
      </c>
      <c r="E1128" s="1">
        <v>0</v>
      </c>
    </row>
    <row r="1129" spans="1:5" x14ac:dyDescent="0.25">
      <c r="A1129" t="str">
        <f t="shared" si="17"/>
        <v>S2113950097100</v>
      </c>
      <c r="B1129">
        <v>39500</v>
      </c>
      <c r="C1129" t="s">
        <v>464</v>
      </c>
      <c r="D1129">
        <v>97100</v>
      </c>
      <c r="E1129" s="1">
        <v>0</v>
      </c>
    </row>
    <row r="1130" spans="1:5" x14ac:dyDescent="0.25">
      <c r="A1130" t="str">
        <f t="shared" si="17"/>
        <v>S2113950098100</v>
      </c>
      <c r="B1130">
        <v>39500</v>
      </c>
      <c r="C1130" t="s">
        <v>464</v>
      </c>
      <c r="D1130">
        <v>98100</v>
      </c>
      <c r="E1130" s="1">
        <v>0</v>
      </c>
    </row>
    <row r="1131" spans="1:5" x14ac:dyDescent="0.25">
      <c r="A1131" t="str">
        <f t="shared" si="17"/>
        <v>S49039500AGF00</v>
      </c>
      <c r="B1131">
        <v>39500</v>
      </c>
      <c r="C1131" t="s">
        <v>875</v>
      </c>
      <c r="D1131" t="s">
        <v>876</v>
      </c>
      <c r="E1131" s="1">
        <v>579014.76000000024</v>
      </c>
    </row>
    <row r="1132" spans="1:5" x14ac:dyDescent="0.25">
      <c r="A1132" t="str">
        <f t="shared" si="17"/>
        <v>S49039500AGFP0</v>
      </c>
      <c r="B1132">
        <v>39500</v>
      </c>
      <c r="C1132" t="s">
        <v>875</v>
      </c>
      <c r="D1132" t="s">
        <v>877</v>
      </c>
      <c r="E1132" s="1">
        <v>0</v>
      </c>
    </row>
    <row r="1133" spans="1:5" x14ac:dyDescent="0.25">
      <c r="A1133" t="str">
        <f t="shared" si="17"/>
        <v>S49039500AGFT0</v>
      </c>
      <c r="B1133">
        <v>39500</v>
      </c>
      <c r="C1133" t="s">
        <v>875</v>
      </c>
      <c r="D1133" t="s">
        <v>1335</v>
      </c>
      <c r="E1133" s="1">
        <v>-85629.62999999999</v>
      </c>
    </row>
    <row r="1134" spans="1:5" x14ac:dyDescent="0.25">
      <c r="A1134" t="str">
        <f t="shared" si="17"/>
        <v>S49039500BT200</v>
      </c>
      <c r="B1134">
        <v>39500</v>
      </c>
      <c r="C1134" t="s">
        <v>875</v>
      </c>
      <c r="D1134" t="s">
        <v>886</v>
      </c>
      <c r="E1134" s="1">
        <v>0</v>
      </c>
    </row>
    <row r="1135" spans="1:5" x14ac:dyDescent="0.25">
      <c r="A1135" t="str">
        <f t="shared" si="17"/>
        <v>S49039500BT700</v>
      </c>
      <c r="B1135">
        <v>39500</v>
      </c>
      <c r="C1135" t="s">
        <v>875</v>
      </c>
      <c r="D1135" t="s">
        <v>940</v>
      </c>
      <c r="E1135" s="1">
        <v>0</v>
      </c>
    </row>
    <row r="1136" spans="1:5" x14ac:dyDescent="0.25">
      <c r="A1136" t="str">
        <f t="shared" si="17"/>
        <v>S49039500BT800</v>
      </c>
      <c r="B1136">
        <v>39500</v>
      </c>
      <c r="C1136" t="s">
        <v>875</v>
      </c>
      <c r="D1136" t="s">
        <v>879</v>
      </c>
      <c r="E1136" s="1">
        <v>0</v>
      </c>
    </row>
    <row r="1137" spans="1:5" x14ac:dyDescent="0.25">
      <c r="A1137" t="str">
        <f t="shared" si="17"/>
        <v>S49039500BT900</v>
      </c>
      <c r="B1137">
        <v>39500</v>
      </c>
      <c r="C1137" t="s">
        <v>875</v>
      </c>
      <c r="D1137" t="s">
        <v>889</v>
      </c>
      <c r="E1137" s="1">
        <v>0</v>
      </c>
    </row>
    <row r="1138" spans="1:5" x14ac:dyDescent="0.25">
      <c r="A1138" t="str">
        <f t="shared" si="17"/>
        <v>S49039500BTH00</v>
      </c>
      <c r="B1138">
        <v>39500</v>
      </c>
      <c r="C1138" t="s">
        <v>875</v>
      </c>
      <c r="D1138" t="s">
        <v>942</v>
      </c>
      <c r="E1138" s="1">
        <v>0</v>
      </c>
    </row>
    <row r="1139" spans="1:5" x14ac:dyDescent="0.25">
      <c r="A1139" t="str">
        <f t="shared" si="17"/>
        <v>S49539500TK800</v>
      </c>
      <c r="B1139">
        <v>39500</v>
      </c>
      <c r="C1139" t="s">
        <v>880</v>
      </c>
      <c r="D1139" t="s">
        <v>1258</v>
      </c>
      <c r="E1139" s="1">
        <v>0</v>
      </c>
    </row>
    <row r="1140" spans="1:5" x14ac:dyDescent="0.25">
      <c r="A1140" t="str">
        <f t="shared" si="17"/>
        <v>S49539500U0100</v>
      </c>
      <c r="B1140">
        <v>39500</v>
      </c>
      <c r="C1140" t="s">
        <v>880</v>
      </c>
      <c r="D1140" t="s">
        <v>1336</v>
      </c>
      <c r="E1140" s="1">
        <v>0</v>
      </c>
    </row>
    <row r="1141" spans="1:5" x14ac:dyDescent="0.25">
      <c r="A1141" t="str">
        <f t="shared" si="17"/>
        <v>S49539500UG100</v>
      </c>
      <c r="B1141">
        <v>39500</v>
      </c>
      <c r="C1141" t="s">
        <v>880</v>
      </c>
      <c r="D1141" t="s">
        <v>1337</v>
      </c>
      <c r="E1141" s="1">
        <v>0</v>
      </c>
    </row>
    <row r="1142" spans="1:5" x14ac:dyDescent="0.25">
      <c r="A1142" t="str">
        <f t="shared" si="17"/>
        <v>S49539500UGM10</v>
      </c>
      <c r="B1142">
        <v>39500</v>
      </c>
      <c r="C1142" t="s">
        <v>880</v>
      </c>
      <c r="D1142" t="s">
        <v>1338</v>
      </c>
      <c r="E1142" s="1">
        <v>0</v>
      </c>
    </row>
    <row r="1143" spans="1:5" x14ac:dyDescent="0.25">
      <c r="A1143" t="str">
        <f t="shared" si="17"/>
        <v>S49539500UP100</v>
      </c>
      <c r="B1143">
        <v>39500</v>
      </c>
      <c r="C1143" t="s">
        <v>880</v>
      </c>
      <c r="D1143" t="s">
        <v>1339</v>
      </c>
      <c r="E1143" s="1">
        <v>-9707830.7400000002</v>
      </c>
    </row>
    <row r="1144" spans="1:5" x14ac:dyDescent="0.25">
      <c r="A1144" t="str">
        <f t="shared" si="17"/>
        <v>S49539500UQ100</v>
      </c>
      <c r="B1144">
        <v>39500</v>
      </c>
      <c r="C1144" t="s">
        <v>880</v>
      </c>
      <c r="D1144" t="s">
        <v>1340</v>
      </c>
      <c r="E1144" s="1">
        <v>0</v>
      </c>
    </row>
    <row r="1145" spans="1:5" x14ac:dyDescent="0.25">
      <c r="A1145" t="str">
        <f t="shared" si="17"/>
        <v>S49539500UR100</v>
      </c>
      <c r="B1145">
        <v>39500</v>
      </c>
      <c r="C1145" t="s">
        <v>880</v>
      </c>
      <c r="D1145" t="s">
        <v>1341</v>
      </c>
      <c r="E1145" s="1">
        <v>0</v>
      </c>
    </row>
    <row r="1146" spans="1:5" x14ac:dyDescent="0.25">
      <c r="A1146" t="str">
        <f t="shared" si="17"/>
        <v>S49539500US100</v>
      </c>
      <c r="B1146">
        <v>39500</v>
      </c>
      <c r="C1146" t="s">
        <v>880</v>
      </c>
      <c r="D1146" t="s">
        <v>1342</v>
      </c>
      <c r="E1146" s="1">
        <v>0</v>
      </c>
    </row>
    <row r="1147" spans="1:5" x14ac:dyDescent="0.25">
      <c r="A1147" t="str">
        <f t="shared" si="17"/>
        <v>S49539500UT100</v>
      </c>
      <c r="B1147">
        <v>39500</v>
      </c>
      <c r="C1147" t="s">
        <v>880</v>
      </c>
      <c r="D1147" t="s">
        <v>1343</v>
      </c>
      <c r="E1147" s="1">
        <v>0</v>
      </c>
    </row>
    <row r="1148" spans="1:5" x14ac:dyDescent="0.25">
      <c r="A1148" t="str">
        <f t="shared" si="17"/>
        <v>S49539500UU100</v>
      </c>
      <c r="B1148">
        <v>39500</v>
      </c>
      <c r="C1148" t="s">
        <v>880</v>
      </c>
      <c r="D1148" t="s">
        <v>1344</v>
      </c>
      <c r="E1148" s="1">
        <v>0</v>
      </c>
    </row>
    <row r="1149" spans="1:5" x14ac:dyDescent="0.25">
      <c r="A1149" t="str">
        <f t="shared" si="17"/>
        <v>S49539500UUM10</v>
      </c>
      <c r="B1149">
        <v>39500</v>
      </c>
      <c r="C1149" t="s">
        <v>880</v>
      </c>
      <c r="D1149" t="s">
        <v>1345</v>
      </c>
      <c r="E1149" s="1">
        <v>0</v>
      </c>
    </row>
    <row r="1150" spans="1:5" x14ac:dyDescent="0.25">
      <c r="A1150" t="str">
        <f t="shared" si="17"/>
        <v>S49539500UUP00</v>
      </c>
      <c r="B1150">
        <v>39500</v>
      </c>
      <c r="C1150" t="s">
        <v>880</v>
      </c>
      <c r="D1150" t="s">
        <v>1346</v>
      </c>
      <c r="E1150" s="1">
        <v>-17061898.329999983</v>
      </c>
    </row>
    <row r="1151" spans="1:5" x14ac:dyDescent="0.25">
      <c r="A1151" t="str">
        <f t="shared" si="17"/>
        <v>S49539500UUR00</v>
      </c>
      <c r="B1151">
        <v>39500</v>
      </c>
      <c r="C1151" t="s">
        <v>880</v>
      </c>
      <c r="D1151" t="s">
        <v>1347</v>
      </c>
      <c r="E1151" s="1">
        <v>48980749.439999998</v>
      </c>
    </row>
    <row r="1152" spans="1:5" x14ac:dyDescent="0.25">
      <c r="A1152" t="str">
        <f t="shared" si="17"/>
        <v>S49539500UUS10</v>
      </c>
      <c r="B1152">
        <v>39500</v>
      </c>
      <c r="C1152" t="s">
        <v>880</v>
      </c>
      <c r="D1152" t="s">
        <v>1348</v>
      </c>
      <c r="E1152" s="1">
        <v>0</v>
      </c>
    </row>
    <row r="1153" spans="1:5" x14ac:dyDescent="0.25">
      <c r="A1153" t="str">
        <f t="shared" si="17"/>
        <v>S49539500UUT10</v>
      </c>
      <c r="B1153">
        <v>39500</v>
      </c>
      <c r="C1153" t="s">
        <v>880</v>
      </c>
      <c r="D1153" t="s">
        <v>1349</v>
      </c>
      <c r="E1153" s="1">
        <v>26056.63</v>
      </c>
    </row>
    <row r="1154" spans="1:5" x14ac:dyDescent="0.25">
      <c r="A1154" t="str">
        <f t="shared" si="17"/>
        <v>S49539500UUU10</v>
      </c>
      <c r="B1154">
        <v>39500</v>
      </c>
      <c r="C1154" t="s">
        <v>880</v>
      </c>
      <c r="D1154" t="s">
        <v>1350</v>
      </c>
      <c r="E1154" s="1">
        <v>0</v>
      </c>
    </row>
    <row r="1155" spans="1:5" x14ac:dyDescent="0.25">
      <c r="A1155" t="str">
        <f t="shared" ref="A1155:A1218" si="18">C1155&amp;B1155&amp;D1155</f>
        <v>S49539500UV100</v>
      </c>
      <c r="B1155">
        <v>39500</v>
      </c>
      <c r="C1155" t="s">
        <v>880</v>
      </c>
      <c r="D1155" t="s">
        <v>1351</v>
      </c>
      <c r="E1155" s="1">
        <v>-1144566.3400000003</v>
      </c>
    </row>
    <row r="1156" spans="1:5" x14ac:dyDescent="0.25">
      <c r="A1156" t="str">
        <f t="shared" si="18"/>
        <v>S49539500UW100</v>
      </c>
      <c r="B1156">
        <v>39500</v>
      </c>
      <c r="C1156" t="s">
        <v>880</v>
      </c>
      <c r="D1156" t="s">
        <v>1352</v>
      </c>
      <c r="E1156" s="1">
        <v>30515263.139999997</v>
      </c>
    </row>
    <row r="1157" spans="1:5" x14ac:dyDescent="0.25">
      <c r="A1157" t="str">
        <f t="shared" si="18"/>
        <v>S49539500UWR00</v>
      </c>
      <c r="B1157">
        <v>39500</v>
      </c>
      <c r="C1157" t="s">
        <v>880</v>
      </c>
      <c r="D1157" t="s">
        <v>1353</v>
      </c>
      <c r="E1157" s="1">
        <v>0</v>
      </c>
    </row>
    <row r="1158" spans="1:5" x14ac:dyDescent="0.25">
      <c r="A1158" t="str">
        <f t="shared" si="18"/>
        <v>S49539500UWZ10</v>
      </c>
      <c r="B1158">
        <v>39500</v>
      </c>
      <c r="C1158" t="s">
        <v>880</v>
      </c>
      <c r="D1158" t="s">
        <v>1354</v>
      </c>
      <c r="E1158" s="1">
        <v>0</v>
      </c>
    </row>
    <row r="1159" spans="1:5" x14ac:dyDescent="0.25">
      <c r="A1159" t="str">
        <f t="shared" si="18"/>
        <v>S49539500WS100</v>
      </c>
      <c r="B1159">
        <v>39500</v>
      </c>
      <c r="C1159" t="s">
        <v>880</v>
      </c>
      <c r="D1159" t="s">
        <v>945</v>
      </c>
      <c r="E1159" s="1">
        <v>0</v>
      </c>
    </row>
    <row r="1160" spans="1:5" x14ac:dyDescent="0.25">
      <c r="A1160" t="str">
        <f t="shared" si="18"/>
        <v>S49539500WS150</v>
      </c>
      <c r="B1160">
        <v>39500</v>
      </c>
      <c r="C1160" t="s">
        <v>880</v>
      </c>
      <c r="D1160" t="s">
        <v>946</v>
      </c>
      <c r="E1160" s="1">
        <v>0</v>
      </c>
    </row>
    <row r="1161" spans="1:5" x14ac:dyDescent="0.25">
      <c r="A1161" t="str">
        <f t="shared" si="18"/>
        <v>S49539500YMG00</v>
      </c>
      <c r="B1161">
        <v>39500</v>
      </c>
      <c r="C1161" t="s">
        <v>880</v>
      </c>
      <c r="D1161" t="s">
        <v>1196</v>
      </c>
      <c r="E1161" s="1">
        <v>0</v>
      </c>
    </row>
    <row r="1162" spans="1:5" x14ac:dyDescent="0.25">
      <c r="A1162" t="str">
        <f t="shared" si="18"/>
        <v>S49539500Z0100</v>
      </c>
      <c r="B1162">
        <v>39500</v>
      </c>
      <c r="C1162" t="s">
        <v>880</v>
      </c>
      <c r="D1162" t="s">
        <v>892</v>
      </c>
      <c r="E1162" s="1">
        <v>0</v>
      </c>
    </row>
    <row r="1163" spans="1:5" x14ac:dyDescent="0.25">
      <c r="A1163" t="str">
        <f t="shared" si="18"/>
        <v>S49539500Z0600</v>
      </c>
      <c r="B1163">
        <v>39500</v>
      </c>
      <c r="C1163" t="s">
        <v>880</v>
      </c>
      <c r="D1163" t="s">
        <v>894</v>
      </c>
      <c r="E1163" s="1">
        <v>0</v>
      </c>
    </row>
    <row r="1164" spans="1:5" x14ac:dyDescent="0.25">
      <c r="A1164" t="str">
        <f t="shared" si="18"/>
        <v>S49539500Z0900</v>
      </c>
      <c r="B1164">
        <v>39500</v>
      </c>
      <c r="C1164" t="s">
        <v>880</v>
      </c>
      <c r="D1164" t="s">
        <v>896</v>
      </c>
      <c r="E1164" s="1">
        <v>0</v>
      </c>
    </row>
    <row r="1165" spans="1:5" x14ac:dyDescent="0.25">
      <c r="A1165" t="str">
        <f t="shared" si="18"/>
        <v>S49539500Z2400</v>
      </c>
      <c r="B1165">
        <v>39500</v>
      </c>
      <c r="C1165" t="s">
        <v>880</v>
      </c>
      <c r="D1165" t="s">
        <v>897</v>
      </c>
      <c r="E1165" s="1">
        <v>0</v>
      </c>
    </row>
    <row r="1166" spans="1:5" x14ac:dyDescent="0.25">
      <c r="A1166" t="str">
        <f t="shared" si="18"/>
        <v>S5873950024800</v>
      </c>
      <c r="B1166">
        <v>39500</v>
      </c>
      <c r="C1166" t="s">
        <v>479</v>
      </c>
      <c r="D1166">
        <v>24800</v>
      </c>
      <c r="E1166" s="1">
        <v>515160.48</v>
      </c>
    </row>
    <row r="1167" spans="1:5" x14ac:dyDescent="0.25">
      <c r="A1167" t="str">
        <f t="shared" si="18"/>
        <v>S5873950024900</v>
      </c>
      <c r="B1167">
        <v>39500</v>
      </c>
      <c r="C1167" t="s">
        <v>479</v>
      </c>
      <c r="D1167">
        <v>24900</v>
      </c>
      <c r="E1167" s="1">
        <v>0</v>
      </c>
    </row>
    <row r="1168" spans="1:5" x14ac:dyDescent="0.25">
      <c r="A1168" t="str">
        <f t="shared" si="18"/>
        <v>S5873950025300</v>
      </c>
      <c r="B1168">
        <v>39500</v>
      </c>
      <c r="C1168" t="s">
        <v>479</v>
      </c>
      <c r="D1168">
        <v>25300</v>
      </c>
      <c r="E1168" s="1">
        <v>0</v>
      </c>
    </row>
    <row r="1169" spans="1:5" x14ac:dyDescent="0.25">
      <c r="A1169" t="str">
        <f t="shared" si="18"/>
        <v>S1004100012000</v>
      </c>
      <c r="B1169">
        <v>41000</v>
      </c>
      <c r="C1169" t="s">
        <v>15</v>
      </c>
      <c r="D1169">
        <v>12000</v>
      </c>
      <c r="E1169" s="1">
        <v>0</v>
      </c>
    </row>
    <row r="1170" spans="1:5" x14ac:dyDescent="0.25">
      <c r="A1170" t="str">
        <f t="shared" si="18"/>
        <v>S1004100012100</v>
      </c>
      <c r="B1170">
        <v>41000</v>
      </c>
      <c r="C1170" t="s">
        <v>15</v>
      </c>
      <c r="D1170">
        <v>12100</v>
      </c>
      <c r="E1170" s="1">
        <v>0</v>
      </c>
    </row>
    <row r="1171" spans="1:5" x14ac:dyDescent="0.25">
      <c r="A1171" t="str">
        <f t="shared" si="18"/>
        <v>S1004100012200</v>
      </c>
      <c r="B1171">
        <v>41000</v>
      </c>
      <c r="C1171" t="s">
        <v>15</v>
      </c>
      <c r="D1171">
        <v>12200</v>
      </c>
      <c r="E1171" s="1">
        <v>165507.83000000007</v>
      </c>
    </row>
    <row r="1172" spans="1:5" x14ac:dyDescent="0.25">
      <c r="A1172" t="str">
        <f t="shared" si="18"/>
        <v>S1004100012300</v>
      </c>
      <c r="B1172">
        <v>41000</v>
      </c>
      <c r="C1172" t="s">
        <v>15</v>
      </c>
      <c r="D1172">
        <v>12300</v>
      </c>
      <c r="E1172" s="1">
        <v>0</v>
      </c>
    </row>
    <row r="1173" spans="1:5" x14ac:dyDescent="0.25">
      <c r="A1173" t="str">
        <f t="shared" si="18"/>
        <v>S1004100012400</v>
      </c>
      <c r="B1173">
        <v>41000</v>
      </c>
      <c r="C1173" t="s">
        <v>15</v>
      </c>
      <c r="D1173">
        <v>12400</v>
      </c>
      <c r="E1173" s="1">
        <v>163060.66999999998</v>
      </c>
    </row>
    <row r="1174" spans="1:5" x14ac:dyDescent="0.25">
      <c r="A1174" t="str">
        <f t="shared" si="18"/>
        <v>S1004100012700</v>
      </c>
      <c r="B1174">
        <v>41000</v>
      </c>
      <c r="C1174" t="s">
        <v>15</v>
      </c>
      <c r="D1174">
        <v>12700</v>
      </c>
      <c r="E1174" s="1">
        <v>37102.700000000004</v>
      </c>
    </row>
    <row r="1175" spans="1:5" x14ac:dyDescent="0.25">
      <c r="A1175" t="str">
        <f t="shared" si="18"/>
        <v>S1004100012800</v>
      </c>
      <c r="B1175">
        <v>41000</v>
      </c>
      <c r="C1175" t="s">
        <v>15</v>
      </c>
      <c r="D1175">
        <v>12800</v>
      </c>
      <c r="E1175" s="1">
        <v>0</v>
      </c>
    </row>
    <row r="1176" spans="1:5" x14ac:dyDescent="0.25">
      <c r="A1176" t="str">
        <f t="shared" si="18"/>
        <v>S1004100012900</v>
      </c>
      <c r="B1176">
        <v>41000</v>
      </c>
      <c r="C1176" t="s">
        <v>15</v>
      </c>
      <c r="D1176">
        <v>12900</v>
      </c>
      <c r="E1176" s="1">
        <v>0</v>
      </c>
    </row>
    <row r="1177" spans="1:5" x14ac:dyDescent="0.25">
      <c r="A1177" t="str">
        <f t="shared" si="18"/>
        <v>S1004100013000</v>
      </c>
      <c r="B1177">
        <v>41000</v>
      </c>
      <c r="C1177" t="s">
        <v>15</v>
      </c>
      <c r="D1177">
        <v>13000</v>
      </c>
      <c r="E1177" s="1">
        <v>23628.510000000009</v>
      </c>
    </row>
    <row r="1178" spans="1:5" x14ac:dyDescent="0.25">
      <c r="A1178" t="str">
        <f t="shared" si="18"/>
        <v>S1004100013100</v>
      </c>
      <c r="B1178">
        <v>41000</v>
      </c>
      <c r="C1178" t="s">
        <v>15</v>
      </c>
      <c r="D1178">
        <v>13100</v>
      </c>
      <c r="E1178" s="1">
        <v>6835010.0000000009</v>
      </c>
    </row>
    <row r="1179" spans="1:5" x14ac:dyDescent="0.25">
      <c r="A1179" t="str">
        <f t="shared" si="18"/>
        <v>S1004100013200</v>
      </c>
      <c r="B1179">
        <v>41000</v>
      </c>
      <c r="C1179" t="s">
        <v>15</v>
      </c>
      <c r="D1179">
        <v>13200</v>
      </c>
      <c r="E1179" s="1">
        <v>22341.849999999977</v>
      </c>
    </row>
    <row r="1180" spans="1:5" x14ac:dyDescent="0.25">
      <c r="A1180" t="str">
        <f t="shared" si="18"/>
        <v>S1004100013300</v>
      </c>
      <c r="B1180">
        <v>41000</v>
      </c>
      <c r="C1180" t="s">
        <v>15</v>
      </c>
      <c r="D1180">
        <v>13300</v>
      </c>
      <c r="E1180" s="1">
        <v>45736.659999999996</v>
      </c>
    </row>
    <row r="1181" spans="1:5" x14ac:dyDescent="0.25">
      <c r="A1181" t="str">
        <f t="shared" si="18"/>
        <v>S1004100013400</v>
      </c>
      <c r="B1181">
        <v>41000</v>
      </c>
      <c r="C1181" t="s">
        <v>15</v>
      </c>
      <c r="D1181">
        <v>13400</v>
      </c>
      <c r="E1181" s="1">
        <v>-2271572.6700000018</v>
      </c>
    </row>
    <row r="1182" spans="1:5" x14ac:dyDescent="0.25">
      <c r="A1182" t="str">
        <f t="shared" si="18"/>
        <v>S1004100013500</v>
      </c>
      <c r="B1182">
        <v>41000</v>
      </c>
      <c r="C1182" t="s">
        <v>15</v>
      </c>
      <c r="D1182">
        <v>13500</v>
      </c>
      <c r="E1182" s="1">
        <v>2077447.7899999996</v>
      </c>
    </row>
    <row r="1183" spans="1:5" x14ac:dyDescent="0.25">
      <c r="A1183" t="str">
        <f t="shared" si="18"/>
        <v>S1004100013600</v>
      </c>
      <c r="B1183">
        <v>41000</v>
      </c>
      <c r="C1183" t="s">
        <v>15</v>
      </c>
      <c r="D1183">
        <v>13600</v>
      </c>
      <c r="E1183" s="1">
        <v>0</v>
      </c>
    </row>
    <row r="1184" spans="1:5" x14ac:dyDescent="0.25">
      <c r="A1184" t="str">
        <f t="shared" si="18"/>
        <v>S1004100013900</v>
      </c>
      <c r="B1184">
        <v>41000</v>
      </c>
      <c r="C1184" t="s">
        <v>15</v>
      </c>
      <c r="D1184">
        <v>13900</v>
      </c>
      <c r="E1184" s="1">
        <v>190044.77000000014</v>
      </c>
    </row>
    <row r="1185" spans="1:5" x14ac:dyDescent="0.25">
      <c r="A1185" t="str">
        <f t="shared" si="18"/>
        <v>S1004100014100</v>
      </c>
      <c r="B1185">
        <v>41000</v>
      </c>
      <c r="C1185" t="s">
        <v>15</v>
      </c>
      <c r="D1185">
        <v>14100</v>
      </c>
      <c r="E1185" s="1">
        <v>-283912.64000000013</v>
      </c>
    </row>
    <row r="1186" spans="1:5" x14ac:dyDescent="0.25">
      <c r="A1186" t="str">
        <f t="shared" si="18"/>
        <v>S1004100014200</v>
      </c>
      <c r="B1186">
        <v>41000</v>
      </c>
      <c r="C1186" t="s">
        <v>15</v>
      </c>
      <c r="D1186">
        <v>14200</v>
      </c>
      <c r="E1186" s="1">
        <v>164143</v>
      </c>
    </row>
    <row r="1187" spans="1:5" x14ac:dyDescent="0.25">
      <c r="A1187" t="str">
        <f t="shared" si="18"/>
        <v>S1004100014300</v>
      </c>
      <c r="B1187">
        <v>41000</v>
      </c>
      <c r="C1187" t="s">
        <v>15</v>
      </c>
      <c r="D1187">
        <v>14300</v>
      </c>
      <c r="E1187" s="1">
        <v>11999.429999999993</v>
      </c>
    </row>
    <row r="1188" spans="1:5" x14ac:dyDescent="0.25">
      <c r="A1188" t="str">
        <f t="shared" si="18"/>
        <v>S1004100016600</v>
      </c>
      <c r="B1188">
        <v>41000</v>
      </c>
      <c r="C1188" t="s">
        <v>15</v>
      </c>
      <c r="D1188">
        <v>16600</v>
      </c>
      <c r="E1188" s="1">
        <v>4138084.8699999992</v>
      </c>
    </row>
    <row r="1189" spans="1:5" x14ac:dyDescent="0.25">
      <c r="A1189" t="str">
        <f t="shared" si="18"/>
        <v>S1004100016700</v>
      </c>
      <c r="B1189">
        <v>41000</v>
      </c>
      <c r="C1189" t="s">
        <v>15</v>
      </c>
      <c r="D1189">
        <v>16700</v>
      </c>
      <c r="E1189" s="1">
        <v>11571480.830000004</v>
      </c>
    </row>
    <row r="1190" spans="1:5" x14ac:dyDescent="0.25">
      <c r="A1190" t="str">
        <f t="shared" si="18"/>
        <v>S1004100016800</v>
      </c>
      <c r="B1190">
        <v>41000</v>
      </c>
      <c r="C1190" t="s">
        <v>15</v>
      </c>
      <c r="D1190">
        <v>16800</v>
      </c>
      <c r="E1190" s="1">
        <v>-910424.2</v>
      </c>
    </row>
    <row r="1191" spans="1:5" x14ac:dyDescent="0.25">
      <c r="A1191" t="str">
        <f t="shared" si="18"/>
        <v>S1004100018000</v>
      </c>
      <c r="B1191">
        <v>41000</v>
      </c>
      <c r="C1191" t="s">
        <v>15</v>
      </c>
      <c r="D1191">
        <v>18000</v>
      </c>
      <c r="E1191" s="1">
        <v>0</v>
      </c>
    </row>
    <row r="1192" spans="1:5" x14ac:dyDescent="0.25">
      <c r="A1192" t="str">
        <f t="shared" si="18"/>
        <v>S1004100018100</v>
      </c>
      <c r="B1192">
        <v>41000</v>
      </c>
      <c r="C1192" t="s">
        <v>15</v>
      </c>
      <c r="D1192">
        <v>18100</v>
      </c>
      <c r="E1192" s="1">
        <v>0</v>
      </c>
    </row>
    <row r="1193" spans="1:5" x14ac:dyDescent="0.25">
      <c r="A1193" t="str">
        <f t="shared" si="18"/>
        <v>S1004100018200</v>
      </c>
      <c r="B1193">
        <v>41000</v>
      </c>
      <c r="C1193" t="s">
        <v>15</v>
      </c>
      <c r="D1193">
        <v>18200</v>
      </c>
      <c r="E1193" s="1">
        <v>408283.14</v>
      </c>
    </row>
    <row r="1194" spans="1:5" x14ac:dyDescent="0.25">
      <c r="A1194" t="str">
        <f t="shared" si="18"/>
        <v>S1004100018400</v>
      </c>
      <c r="B1194">
        <v>41000</v>
      </c>
      <c r="C1194" t="s">
        <v>15</v>
      </c>
      <c r="D1194">
        <v>18400</v>
      </c>
      <c r="E1194" s="1">
        <v>750055.49999999988</v>
      </c>
    </row>
    <row r="1195" spans="1:5" x14ac:dyDescent="0.25">
      <c r="A1195" t="str">
        <f t="shared" si="18"/>
        <v>S1004100018500</v>
      </c>
      <c r="B1195">
        <v>41000</v>
      </c>
      <c r="C1195" t="s">
        <v>15</v>
      </c>
      <c r="D1195">
        <v>18500</v>
      </c>
      <c r="E1195" s="1">
        <v>3747515.84</v>
      </c>
    </row>
    <row r="1196" spans="1:5" x14ac:dyDescent="0.25">
      <c r="A1196" t="str">
        <f t="shared" si="18"/>
        <v>S1004100018700</v>
      </c>
      <c r="B1196">
        <v>41000</v>
      </c>
      <c r="C1196" t="s">
        <v>15</v>
      </c>
      <c r="D1196">
        <v>18700</v>
      </c>
      <c r="E1196" s="1">
        <v>3108929.5699999994</v>
      </c>
    </row>
    <row r="1197" spans="1:5" x14ac:dyDescent="0.25">
      <c r="A1197" t="str">
        <f t="shared" si="18"/>
        <v>S1004100018800</v>
      </c>
      <c r="B1197">
        <v>41000</v>
      </c>
      <c r="C1197" t="s">
        <v>15</v>
      </c>
      <c r="D1197">
        <v>18800</v>
      </c>
      <c r="E1197" s="1">
        <v>35325.630000000034</v>
      </c>
    </row>
    <row r="1198" spans="1:5" x14ac:dyDescent="0.25">
      <c r="A1198" t="str">
        <f t="shared" si="18"/>
        <v>S1004100018900</v>
      </c>
      <c r="B1198">
        <v>41000</v>
      </c>
      <c r="C1198" t="s">
        <v>15</v>
      </c>
      <c r="D1198">
        <v>18900</v>
      </c>
      <c r="E1198" s="1">
        <v>0</v>
      </c>
    </row>
    <row r="1199" spans="1:5" x14ac:dyDescent="0.25">
      <c r="A1199" t="str">
        <f t="shared" si="18"/>
        <v>S1004100019100</v>
      </c>
      <c r="B1199">
        <v>41000</v>
      </c>
      <c r="C1199" t="s">
        <v>15</v>
      </c>
      <c r="D1199">
        <v>19100</v>
      </c>
      <c r="E1199" s="1">
        <v>58008.81</v>
      </c>
    </row>
    <row r="1200" spans="1:5" x14ac:dyDescent="0.25">
      <c r="A1200" t="str">
        <f t="shared" si="18"/>
        <v>S1004100026700</v>
      </c>
      <c r="B1200">
        <v>41000</v>
      </c>
      <c r="C1200" t="s">
        <v>15</v>
      </c>
      <c r="D1200">
        <v>26700</v>
      </c>
      <c r="E1200" s="1">
        <v>0</v>
      </c>
    </row>
    <row r="1201" spans="1:5" x14ac:dyDescent="0.25">
      <c r="A1201" t="str">
        <f t="shared" si="18"/>
        <v>S1004100032000</v>
      </c>
      <c r="B1201">
        <v>41000</v>
      </c>
      <c r="C1201" t="s">
        <v>15</v>
      </c>
      <c r="D1201">
        <v>32000</v>
      </c>
      <c r="E1201" s="1">
        <v>158549</v>
      </c>
    </row>
    <row r="1202" spans="1:5" x14ac:dyDescent="0.25">
      <c r="A1202" t="str">
        <f t="shared" si="18"/>
        <v>S1004100032100</v>
      </c>
      <c r="B1202">
        <v>41000</v>
      </c>
      <c r="C1202" t="s">
        <v>15</v>
      </c>
      <c r="D1202">
        <v>32100</v>
      </c>
      <c r="E1202" s="1">
        <v>0</v>
      </c>
    </row>
    <row r="1203" spans="1:5" x14ac:dyDescent="0.25">
      <c r="A1203" t="str">
        <f t="shared" si="18"/>
        <v>S1004100032200</v>
      </c>
      <c r="B1203">
        <v>41000</v>
      </c>
      <c r="C1203" t="s">
        <v>15</v>
      </c>
      <c r="D1203">
        <v>32200</v>
      </c>
      <c r="E1203" s="1">
        <v>69844.739999999991</v>
      </c>
    </row>
    <row r="1204" spans="1:5" x14ac:dyDescent="0.25">
      <c r="A1204" t="str">
        <f t="shared" si="18"/>
        <v>S1004100032300</v>
      </c>
      <c r="B1204">
        <v>41000</v>
      </c>
      <c r="C1204" t="s">
        <v>15</v>
      </c>
      <c r="D1204">
        <v>32300</v>
      </c>
      <c r="E1204" s="1">
        <v>-2212644.6999999993</v>
      </c>
    </row>
    <row r="1205" spans="1:5" x14ac:dyDescent="0.25">
      <c r="A1205" t="str">
        <f t="shared" si="18"/>
        <v>S1004100032400</v>
      </c>
      <c r="B1205">
        <v>41000</v>
      </c>
      <c r="C1205" t="s">
        <v>15</v>
      </c>
      <c r="D1205">
        <v>32400</v>
      </c>
      <c r="E1205" s="1">
        <v>-127302.34000000078</v>
      </c>
    </row>
    <row r="1206" spans="1:5" x14ac:dyDescent="0.25">
      <c r="A1206" t="str">
        <f t="shared" si="18"/>
        <v>S1004100032500</v>
      </c>
      <c r="B1206">
        <v>41000</v>
      </c>
      <c r="C1206" t="s">
        <v>15</v>
      </c>
      <c r="D1206">
        <v>32500</v>
      </c>
      <c r="E1206" s="1">
        <v>0</v>
      </c>
    </row>
    <row r="1207" spans="1:5" x14ac:dyDescent="0.25">
      <c r="A1207" t="str">
        <f t="shared" si="18"/>
        <v>S1004100032600</v>
      </c>
      <c r="B1207">
        <v>41000</v>
      </c>
      <c r="C1207" t="s">
        <v>15</v>
      </c>
      <c r="D1207">
        <v>32600</v>
      </c>
      <c r="E1207" s="1">
        <v>0</v>
      </c>
    </row>
    <row r="1208" spans="1:5" x14ac:dyDescent="0.25">
      <c r="A1208" t="str">
        <f t="shared" si="18"/>
        <v>S1004100032700</v>
      </c>
      <c r="B1208">
        <v>41000</v>
      </c>
      <c r="C1208" t="s">
        <v>15</v>
      </c>
      <c r="D1208">
        <v>32700</v>
      </c>
      <c r="E1208" s="1">
        <v>0</v>
      </c>
    </row>
    <row r="1209" spans="1:5" x14ac:dyDescent="0.25">
      <c r="A1209" t="str">
        <f t="shared" si="18"/>
        <v>S1004100032900</v>
      </c>
      <c r="B1209">
        <v>41000</v>
      </c>
      <c r="C1209" t="s">
        <v>15</v>
      </c>
      <c r="D1209">
        <v>32900</v>
      </c>
      <c r="E1209" s="1">
        <v>1283158.6200000001</v>
      </c>
    </row>
    <row r="1210" spans="1:5" x14ac:dyDescent="0.25">
      <c r="A1210" t="str">
        <f t="shared" si="18"/>
        <v>S1004100033000</v>
      </c>
      <c r="B1210">
        <v>41000</v>
      </c>
      <c r="C1210" t="s">
        <v>15</v>
      </c>
      <c r="D1210">
        <v>33000</v>
      </c>
      <c r="E1210" s="1">
        <v>0</v>
      </c>
    </row>
    <row r="1211" spans="1:5" x14ac:dyDescent="0.25">
      <c r="A1211" t="str">
        <f t="shared" si="18"/>
        <v>S1004100033200</v>
      </c>
      <c r="B1211">
        <v>41000</v>
      </c>
      <c r="C1211" t="s">
        <v>15</v>
      </c>
      <c r="D1211">
        <v>33200</v>
      </c>
      <c r="E1211" s="1">
        <v>32328.960000000003</v>
      </c>
    </row>
    <row r="1212" spans="1:5" x14ac:dyDescent="0.25">
      <c r="A1212" t="str">
        <f t="shared" si="18"/>
        <v>S1004100033300</v>
      </c>
      <c r="B1212">
        <v>41000</v>
      </c>
      <c r="C1212" t="s">
        <v>15</v>
      </c>
      <c r="D1212">
        <v>33300</v>
      </c>
      <c r="E1212" s="1">
        <v>36697.43</v>
      </c>
    </row>
    <row r="1213" spans="1:5" x14ac:dyDescent="0.25">
      <c r="A1213" t="str">
        <f t="shared" si="18"/>
        <v>S1004100033800</v>
      </c>
      <c r="B1213">
        <v>41000</v>
      </c>
      <c r="C1213" t="s">
        <v>15</v>
      </c>
      <c r="D1213">
        <v>33800</v>
      </c>
      <c r="E1213" s="1">
        <v>1.0000000009313226E-2</v>
      </c>
    </row>
    <row r="1214" spans="1:5" x14ac:dyDescent="0.25">
      <c r="A1214" t="str">
        <f t="shared" si="18"/>
        <v>S1004100033900</v>
      </c>
      <c r="B1214">
        <v>41000</v>
      </c>
      <c r="C1214" t="s">
        <v>15</v>
      </c>
      <c r="D1214">
        <v>33900</v>
      </c>
      <c r="E1214" s="1">
        <v>0</v>
      </c>
    </row>
    <row r="1215" spans="1:5" x14ac:dyDescent="0.25">
      <c r="A1215" t="str">
        <f t="shared" si="18"/>
        <v>S1004100034100</v>
      </c>
      <c r="B1215">
        <v>41000</v>
      </c>
      <c r="C1215" t="s">
        <v>15</v>
      </c>
      <c r="D1215">
        <v>34100</v>
      </c>
      <c r="E1215" s="1">
        <v>0</v>
      </c>
    </row>
    <row r="1216" spans="1:5" x14ac:dyDescent="0.25">
      <c r="A1216" t="str">
        <f t="shared" si="18"/>
        <v>S1004100034200</v>
      </c>
      <c r="B1216">
        <v>41000</v>
      </c>
      <c r="C1216" t="s">
        <v>15</v>
      </c>
      <c r="D1216">
        <v>34200</v>
      </c>
      <c r="E1216" s="1">
        <v>29800</v>
      </c>
    </row>
    <row r="1217" spans="1:5" x14ac:dyDescent="0.25">
      <c r="A1217" t="str">
        <f t="shared" si="18"/>
        <v>S1004100036700</v>
      </c>
      <c r="B1217">
        <v>41000</v>
      </c>
      <c r="C1217" t="s">
        <v>15</v>
      </c>
      <c r="D1217">
        <v>36700</v>
      </c>
      <c r="E1217" s="1">
        <v>-799929.76999999979</v>
      </c>
    </row>
    <row r="1218" spans="1:5" x14ac:dyDescent="0.25">
      <c r="A1218" t="str">
        <f t="shared" si="18"/>
        <v>S1004100036800</v>
      </c>
      <c r="B1218">
        <v>41000</v>
      </c>
      <c r="C1218" t="s">
        <v>15</v>
      </c>
      <c r="D1218">
        <v>36800</v>
      </c>
      <c r="E1218" s="1">
        <v>0</v>
      </c>
    </row>
    <row r="1219" spans="1:5" x14ac:dyDescent="0.25">
      <c r="A1219" t="str">
        <f t="shared" ref="A1219:A1282" si="19">C1219&amp;B1219&amp;D1219</f>
        <v>S1004100036900</v>
      </c>
      <c r="B1219">
        <v>41000</v>
      </c>
      <c r="C1219" t="s">
        <v>15</v>
      </c>
      <c r="D1219">
        <v>36900</v>
      </c>
      <c r="E1219" s="1">
        <v>0</v>
      </c>
    </row>
    <row r="1220" spans="1:5" x14ac:dyDescent="0.25">
      <c r="A1220" t="str">
        <f t="shared" si="19"/>
        <v>S1004100090100</v>
      </c>
      <c r="B1220">
        <v>41000</v>
      </c>
      <c r="C1220" t="s">
        <v>15</v>
      </c>
      <c r="D1220">
        <v>90100</v>
      </c>
      <c r="E1220" s="1">
        <v>0</v>
      </c>
    </row>
    <row r="1221" spans="1:5" x14ac:dyDescent="0.25">
      <c r="A1221" t="str">
        <f t="shared" si="19"/>
        <v>S1004100096500</v>
      </c>
      <c r="B1221">
        <v>41000</v>
      </c>
      <c r="C1221" t="s">
        <v>15</v>
      </c>
      <c r="D1221">
        <v>96500</v>
      </c>
      <c r="E1221" s="1">
        <v>0</v>
      </c>
    </row>
    <row r="1222" spans="1:5" x14ac:dyDescent="0.25">
      <c r="A1222" t="str">
        <f t="shared" si="19"/>
        <v>S1004100097100</v>
      </c>
      <c r="B1222">
        <v>41000</v>
      </c>
      <c r="C1222" t="s">
        <v>15</v>
      </c>
      <c r="D1222">
        <v>97100</v>
      </c>
      <c r="E1222" s="1">
        <v>22528.01</v>
      </c>
    </row>
    <row r="1223" spans="1:5" x14ac:dyDescent="0.25">
      <c r="A1223" t="str">
        <f t="shared" si="19"/>
        <v>S1004100097400</v>
      </c>
      <c r="B1223">
        <v>41000</v>
      </c>
      <c r="C1223" t="s">
        <v>15</v>
      </c>
      <c r="D1223">
        <v>97400</v>
      </c>
      <c r="E1223" s="1">
        <v>0</v>
      </c>
    </row>
    <row r="1224" spans="1:5" x14ac:dyDescent="0.25">
      <c r="A1224" t="str">
        <f t="shared" si="19"/>
        <v>S1004100097500</v>
      </c>
      <c r="B1224">
        <v>41000</v>
      </c>
      <c r="C1224" t="s">
        <v>15</v>
      </c>
      <c r="D1224">
        <v>97500</v>
      </c>
      <c r="E1224" s="1">
        <v>0</v>
      </c>
    </row>
    <row r="1225" spans="1:5" x14ac:dyDescent="0.25">
      <c r="A1225" t="str">
        <f t="shared" si="19"/>
        <v>S1004100098500</v>
      </c>
      <c r="B1225">
        <v>41000</v>
      </c>
      <c r="C1225" t="s">
        <v>15</v>
      </c>
      <c r="D1225">
        <v>98500</v>
      </c>
      <c r="E1225" s="1">
        <v>1760000.92</v>
      </c>
    </row>
    <row r="1226" spans="1:5" x14ac:dyDescent="0.25">
      <c r="A1226" t="str">
        <f t="shared" si="19"/>
        <v>S1004100099900</v>
      </c>
      <c r="B1226">
        <v>41000</v>
      </c>
      <c r="C1226" t="s">
        <v>15</v>
      </c>
      <c r="D1226">
        <v>99900</v>
      </c>
      <c r="E1226" s="1">
        <v>14161.969999999972</v>
      </c>
    </row>
    <row r="1227" spans="1:5" x14ac:dyDescent="0.25">
      <c r="A1227" t="str">
        <f t="shared" si="19"/>
        <v>S49041000AGDFD</v>
      </c>
      <c r="B1227">
        <v>41000</v>
      </c>
      <c r="C1227" t="s">
        <v>875</v>
      </c>
      <c r="D1227" t="s">
        <v>970</v>
      </c>
      <c r="E1227" s="1">
        <v>-80</v>
      </c>
    </row>
    <row r="1228" spans="1:5" x14ac:dyDescent="0.25">
      <c r="A1228" t="str">
        <f t="shared" si="19"/>
        <v>S49041000AGF00</v>
      </c>
      <c r="B1228">
        <v>41000</v>
      </c>
      <c r="C1228" t="s">
        <v>875</v>
      </c>
      <c r="D1228" t="s">
        <v>876</v>
      </c>
      <c r="E1228" s="1">
        <v>141712.52000000002</v>
      </c>
    </row>
    <row r="1229" spans="1:5" x14ac:dyDescent="0.25">
      <c r="A1229" t="str">
        <f t="shared" si="19"/>
        <v>S49041000AGFP0</v>
      </c>
      <c r="B1229">
        <v>41000</v>
      </c>
      <c r="C1229" t="s">
        <v>875</v>
      </c>
      <c r="D1229" t="s">
        <v>877</v>
      </c>
      <c r="E1229" s="1">
        <v>0</v>
      </c>
    </row>
    <row r="1230" spans="1:5" x14ac:dyDescent="0.25">
      <c r="A1230" t="str">
        <f t="shared" si="19"/>
        <v>S49041000BT100</v>
      </c>
      <c r="B1230">
        <v>41000</v>
      </c>
      <c r="C1230" t="s">
        <v>875</v>
      </c>
      <c r="D1230" t="s">
        <v>918</v>
      </c>
      <c r="E1230" s="1">
        <v>0</v>
      </c>
    </row>
    <row r="1231" spans="1:5" x14ac:dyDescent="0.25">
      <c r="A1231" t="str">
        <f t="shared" si="19"/>
        <v>S49041000BT200</v>
      </c>
      <c r="B1231">
        <v>41000</v>
      </c>
      <c r="C1231" t="s">
        <v>875</v>
      </c>
      <c r="D1231" t="s">
        <v>886</v>
      </c>
      <c r="E1231" s="1">
        <v>-9032.83</v>
      </c>
    </row>
    <row r="1232" spans="1:5" x14ac:dyDescent="0.25">
      <c r="A1232" t="str">
        <f t="shared" si="19"/>
        <v>S49041000BT300</v>
      </c>
      <c r="B1232">
        <v>41000</v>
      </c>
      <c r="C1232" t="s">
        <v>875</v>
      </c>
      <c r="D1232" t="s">
        <v>887</v>
      </c>
      <c r="E1232" s="1">
        <v>0</v>
      </c>
    </row>
    <row r="1233" spans="1:5" x14ac:dyDescent="0.25">
      <c r="A1233" t="str">
        <f t="shared" si="19"/>
        <v>S49041000BT400</v>
      </c>
      <c r="B1233">
        <v>41000</v>
      </c>
      <c r="C1233" t="s">
        <v>875</v>
      </c>
      <c r="D1233" t="s">
        <v>973</v>
      </c>
      <c r="E1233" s="1">
        <v>0</v>
      </c>
    </row>
    <row r="1234" spans="1:5" x14ac:dyDescent="0.25">
      <c r="A1234" t="str">
        <f t="shared" si="19"/>
        <v>S49041000BT500</v>
      </c>
      <c r="B1234">
        <v>41000</v>
      </c>
      <c r="C1234" t="s">
        <v>875</v>
      </c>
      <c r="D1234" t="s">
        <v>919</v>
      </c>
      <c r="E1234" s="1">
        <v>0</v>
      </c>
    </row>
    <row r="1235" spans="1:5" x14ac:dyDescent="0.25">
      <c r="A1235" t="str">
        <f t="shared" si="19"/>
        <v>S49041000BT600</v>
      </c>
      <c r="B1235">
        <v>41000</v>
      </c>
      <c r="C1235" t="s">
        <v>875</v>
      </c>
      <c r="D1235" t="s">
        <v>878</v>
      </c>
      <c r="E1235" s="1">
        <v>0</v>
      </c>
    </row>
    <row r="1236" spans="1:5" x14ac:dyDescent="0.25">
      <c r="A1236" t="str">
        <f t="shared" si="19"/>
        <v>S49041000BT700</v>
      </c>
      <c r="B1236">
        <v>41000</v>
      </c>
      <c r="C1236" t="s">
        <v>875</v>
      </c>
      <c r="D1236" t="s">
        <v>940</v>
      </c>
      <c r="E1236" s="1">
        <v>0</v>
      </c>
    </row>
    <row r="1237" spans="1:5" x14ac:dyDescent="0.25">
      <c r="A1237" t="str">
        <f t="shared" si="19"/>
        <v>S49041000BT800</v>
      </c>
      <c r="B1237">
        <v>41000</v>
      </c>
      <c r="C1237" t="s">
        <v>875</v>
      </c>
      <c r="D1237" t="s">
        <v>879</v>
      </c>
      <c r="E1237" s="1">
        <v>-234024.92</v>
      </c>
    </row>
    <row r="1238" spans="1:5" x14ac:dyDescent="0.25">
      <c r="A1238" t="str">
        <f t="shared" si="19"/>
        <v>S49041000BT900</v>
      </c>
      <c r="B1238">
        <v>41000</v>
      </c>
      <c r="C1238" t="s">
        <v>875</v>
      </c>
      <c r="D1238" t="s">
        <v>889</v>
      </c>
      <c r="E1238" s="1">
        <v>20129.939999999999</v>
      </c>
    </row>
    <row r="1239" spans="1:5" x14ac:dyDescent="0.25">
      <c r="A1239" t="str">
        <f t="shared" si="19"/>
        <v>S49041000BTE00</v>
      </c>
      <c r="B1239">
        <v>41000</v>
      </c>
      <c r="C1239" t="s">
        <v>875</v>
      </c>
      <c r="D1239" t="s">
        <v>941</v>
      </c>
      <c r="E1239" s="1">
        <v>0</v>
      </c>
    </row>
    <row r="1240" spans="1:5" x14ac:dyDescent="0.25">
      <c r="A1240" t="str">
        <f t="shared" si="19"/>
        <v>S49041000BTH00</v>
      </c>
      <c r="B1240">
        <v>41000</v>
      </c>
      <c r="C1240" t="s">
        <v>875</v>
      </c>
      <c r="D1240" t="s">
        <v>942</v>
      </c>
      <c r="E1240" s="1">
        <v>0</v>
      </c>
    </row>
    <row r="1241" spans="1:5" x14ac:dyDescent="0.25">
      <c r="A1241" t="str">
        <f t="shared" si="19"/>
        <v>S49541000UY100</v>
      </c>
      <c r="B1241">
        <v>41000</v>
      </c>
      <c r="C1241" t="s">
        <v>880</v>
      </c>
      <c r="D1241" t="s">
        <v>1355</v>
      </c>
      <c r="E1241" s="1">
        <v>0</v>
      </c>
    </row>
    <row r="1242" spans="1:5" x14ac:dyDescent="0.25">
      <c r="A1242" t="str">
        <f t="shared" si="19"/>
        <v>S49541000UY200</v>
      </c>
      <c r="B1242">
        <v>41000</v>
      </c>
      <c r="C1242" t="s">
        <v>880</v>
      </c>
      <c r="D1242" t="s">
        <v>1356</v>
      </c>
      <c r="E1242" s="1">
        <v>0</v>
      </c>
    </row>
    <row r="1243" spans="1:5" x14ac:dyDescent="0.25">
      <c r="A1243" t="str">
        <f t="shared" si="19"/>
        <v>S49541000UY300</v>
      </c>
      <c r="B1243">
        <v>41000</v>
      </c>
      <c r="C1243" t="s">
        <v>880</v>
      </c>
      <c r="D1243" t="s">
        <v>1357</v>
      </c>
      <c r="E1243" s="1">
        <v>0</v>
      </c>
    </row>
    <row r="1244" spans="1:5" x14ac:dyDescent="0.25">
      <c r="A1244" t="str">
        <f t="shared" si="19"/>
        <v>S49541000UY400</v>
      </c>
      <c r="B1244">
        <v>41000</v>
      </c>
      <c r="C1244" t="s">
        <v>880</v>
      </c>
      <c r="D1244" t="s">
        <v>1358</v>
      </c>
      <c r="E1244" s="1">
        <v>0</v>
      </c>
    </row>
    <row r="1245" spans="1:5" x14ac:dyDescent="0.25">
      <c r="A1245" t="str">
        <f t="shared" si="19"/>
        <v>S49541000UY500</v>
      </c>
      <c r="B1245">
        <v>41000</v>
      </c>
      <c r="C1245" t="s">
        <v>880</v>
      </c>
      <c r="D1245" t="s">
        <v>1359</v>
      </c>
      <c r="E1245" s="1">
        <v>0</v>
      </c>
    </row>
    <row r="1246" spans="1:5" x14ac:dyDescent="0.25">
      <c r="A1246" t="str">
        <f t="shared" si="19"/>
        <v>S49541000UY600</v>
      </c>
      <c r="B1246">
        <v>41000</v>
      </c>
      <c r="C1246" t="s">
        <v>880</v>
      </c>
      <c r="D1246" t="s">
        <v>1360</v>
      </c>
      <c r="E1246" s="1">
        <v>0</v>
      </c>
    </row>
    <row r="1247" spans="1:5" x14ac:dyDescent="0.25">
      <c r="A1247" t="str">
        <f t="shared" si="19"/>
        <v>S49541000UY990</v>
      </c>
      <c r="B1247">
        <v>41000</v>
      </c>
      <c r="C1247" t="s">
        <v>880</v>
      </c>
      <c r="D1247" t="s">
        <v>1361</v>
      </c>
      <c r="E1247" s="1">
        <v>0</v>
      </c>
    </row>
    <row r="1248" spans="1:5" x14ac:dyDescent="0.25">
      <c r="A1248" t="str">
        <f t="shared" si="19"/>
        <v>S49541000UZ300</v>
      </c>
      <c r="B1248">
        <v>41000</v>
      </c>
      <c r="C1248" t="s">
        <v>880</v>
      </c>
      <c r="D1248" t="s">
        <v>1362</v>
      </c>
      <c r="E1248" s="1">
        <v>0</v>
      </c>
    </row>
    <row r="1249" spans="1:5" x14ac:dyDescent="0.25">
      <c r="A1249" t="str">
        <f t="shared" si="19"/>
        <v>S49541000UZ500</v>
      </c>
      <c r="B1249">
        <v>41000</v>
      </c>
      <c r="C1249" t="s">
        <v>880</v>
      </c>
      <c r="D1249" t="s">
        <v>1363</v>
      </c>
      <c r="E1249" s="1">
        <v>2890.93</v>
      </c>
    </row>
    <row r="1250" spans="1:5" x14ac:dyDescent="0.25">
      <c r="A1250" t="str">
        <f t="shared" si="19"/>
        <v>S49541000UZ600</v>
      </c>
      <c r="B1250">
        <v>41000</v>
      </c>
      <c r="C1250" t="s">
        <v>880</v>
      </c>
      <c r="D1250" t="s">
        <v>1364</v>
      </c>
      <c r="E1250" s="1">
        <v>0</v>
      </c>
    </row>
    <row r="1251" spans="1:5" x14ac:dyDescent="0.25">
      <c r="A1251" t="str">
        <f t="shared" si="19"/>
        <v>S49541000UZB00</v>
      </c>
      <c r="B1251">
        <v>41000</v>
      </c>
      <c r="C1251" t="s">
        <v>880</v>
      </c>
      <c r="D1251" t="s">
        <v>1365</v>
      </c>
      <c r="E1251" s="1">
        <v>0</v>
      </c>
    </row>
    <row r="1252" spans="1:5" x14ac:dyDescent="0.25">
      <c r="A1252" t="str">
        <f t="shared" si="19"/>
        <v>S49541000UZD00</v>
      </c>
      <c r="B1252">
        <v>41000</v>
      </c>
      <c r="C1252" t="s">
        <v>880</v>
      </c>
      <c r="D1252" t="s">
        <v>1366</v>
      </c>
      <c r="E1252" s="1">
        <v>0</v>
      </c>
    </row>
    <row r="1253" spans="1:5" x14ac:dyDescent="0.25">
      <c r="A1253" t="str">
        <f t="shared" si="19"/>
        <v>S49541000UZE00</v>
      </c>
      <c r="B1253">
        <v>41000</v>
      </c>
      <c r="C1253" t="s">
        <v>880</v>
      </c>
      <c r="D1253" t="s">
        <v>1367</v>
      </c>
      <c r="E1253" s="1">
        <v>0</v>
      </c>
    </row>
    <row r="1254" spans="1:5" x14ac:dyDescent="0.25">
      <c r="A1254" t="str">
        <f t="shared" si="19"/>
        <v>S49541000V0100</v>
      </c>
      <c r="B1254">
        <v>41000</v>
      </c>
      <c r="C1254" t="s">
        <v>880</v>
      </c>
      <c r="D1254" t="s">
        <v>1368</v>
      </c>
      <c r="E1254" s="1">
        <v>0</v>
      </c>
    </row>
    <row r="1255" spans="1:5" x14ac:dyDescent="0.25">
      <c r="A1255" t="str">
        <f t="shared" si="19"/>
        <v>S49541000WS100</v>
      </c>
      <c r="B1255">
        <v>41000</v>
      </c>
      <c r="C1255" t="s">
        <v>880</v>
      </c>
      <c r="D1255" t="s">
        <v>945</v>
      </c>
      <c r="E1255" s="1">
        <v>-1638616.3200000003</v>
      </c>
    </row>
    <row r="1256" spans="1:5" x14ac:dyDescent="0.25">
      <c r="A1256" t="str">
        <f t="shared" si="19"/>
        <v>S49541000WS150</v>
      </c>
      <c r="B1256">
        <v>41000</v>
      </c>
      <c r="C1256" t="s">
        <v>880</v>
      </c>
      <c r="D1256" t="s">
        <v>946</v>
      </c>
      <c r="E1256" s="1">
        <v>0</v>
      </c>
    </row>
    <row r="1257" spans="1:5" x14ac:dyDescent="0.25">
      <c r="A1257" t="str">
        <f t="shared" si="19"/>
        <v>S49541000X0100</v>
      </c>
      <c r="B1257">
        <v>41000</v>
      </c>
      <c r="C1257" t="s">
        <v>880</v>
      </c>
      <c r="D1257" t="s">
        <v>1369</v>
      </c>
      <c r="E1257" s="1">
        <v>0</v>
      </c>
    </row>
    <row r="1258" spans="1:5" x14ac:dyDescent="0.25">
      <c r="A1258" t="str">
        <f t="shared" si="19"/>
        <v>S49541000X0410</v>
      </c>
      <c r="B1258">
        <v>41000</v>
      </c>
      <c r="C1258" t="s">
        <v>880</v>
      </c>
      <c r="D1258" t="s">
        <v>1370</v>
      </c>
      <c r="E1258" s="1">
        <v>0</v>
      </c>
    </row>
    <row r="1259" spans="1:5" x14ac:dyDescent="0.25">
      <c r="A1259" t="str">
        <f t="shared" si="19"/>
        <v>S49541000X0420</v>
      </c>
      <c r="B1259">
        <v>41000</v>
      </c>
      <c r="C1259" t="s">
        <v>880</v>
      </c>
      <c r="D1259" t="s">
        <v>1371</v>
      </c>
      <c r="E1259" s="1">
        <v>0</v>
      </c>
    </row>
    <row r="1260" spans="1:5" x14ac:dyDescent="0.25">
      <c r="A1260" t="str">
        <f t="shared" si="19"/>
        <v>S49541000X0430</v>
      </c>
      <c r="B1260">
        <v>41000</v>
      </c>
      <c r="C1260" t="s">
        <v>880</v>
      </c>
      <c r="D1260" t="s">
        <v>1372</v>
      </c>
      <c r="E1260" s="1">
        <v>0</v>
      </c>
    </row>
    <row r="1261" spans="1:5" x14ac:dyDescent="0.25">
      <c r="A1261" t="str">
        <f t="shared" si="19"/>
        <v>S49541000X0440</v>
      </c>
      <c r="B1261">
        <v>41000</v>
      </c>
      <c r="C1261" t="s">
        <v>880</v>
      </c>
      <c r="D1261" t="s">
        <v>1373</v>
      </c>
      <c r="E1261" s="1">
        <v>0</v>
      </c>
    </row>
    <row r="1262" spans="1:5" x14ac:dyDescent="0.25">
      <c r="A1262" t="str">
        <f t="shared" si="19"/>
        <v>S49541000X0510</v>
      </c>
      <c r="B1262">
        <v>41000</v>
      </c>
      <c r="C1262" t="s">
        <v>880</v>
      </c>
      <c r="D1262" t="s">
        <v>1374</v>
      </c>
      <c r="E1262" s="1">
        <v>0</v>
      </c>
    </row>
    <row r="1263" spans="1:5" x14ac:dyDescent="0.25">
      <c r="A1263" t="str">
        <f t="shared" si="19"/>
        <v>S49541000X0520</v>
      </c>
      <c r="B1263">
        <v>41000</v>
      </c>
      <c r="C1263" t="s">
        <v>880</v>
      </c>
      <c r="D1263" t="s">
        <v>1375</v>
      </c>
      <c r="E1263" s="1">
        <v>0</v>
      </c>
    </row>
    <row r="1264" spans="1:5" x14ac:dyDescent="0.25">
      <c r="A1264" t="str">
        <f t="shared" si="19"/>
        <v>S49541000X0700</v>
      </c>
      <c r="B1264">
        <v>41000</v>
      </c>
      <c r="C1264" t="s">
        <v>880</v>
      </c>
      <c r="D1264" t="s">
        <v>1376</v>
      </c>
      <c r="E1264" s="1">
        <v>0</v>
      </c>
    </row>
    <row r="1265" spans="1:5" x14ac:dyDescent="0.25">
      <c r="A1265" t="str">
        <f t="shared" si="19"/>
        <v>S49541000X1100</v>
      </c>
      <c r="B1265">
        <v>41000</v>
      </c>
      <c r="C1265" t="s">
        <v>880</v>
      </c>
      <c r="D1265" t="s">
        <v>1377</v>
      </c>
      <c r="E1265" s="1">
        <v>0</v>
      </c>
    </row>
    <row r="1266" spans="1:5" x14ac:dyDescent="0.25">
      <c r="A1266" t="str">
        <f t="shared" si="19"/>
        <v>S49541000X1500</v>
      </c>
      <c r="B1266">
        <v>41000</v>
      </c>
      <c r="C1266" t="s">
        <v>880</v>
      </c>
      <c r="D1266" t="s">
        <v>1378</v>
      </c>
      <c r="E1266" s="1">
        <v>0</v>
      </c>
    </row>
    <row r="1267" spans="1:5" x14ac:dyDescent="0.25">
      <c r="A1267" t="str">
        <f t="shared" si="19"/>
        <v>S49541000X1600</v>
      </c>
      <c r="B1267">
        <v>41000</v>
      </c>
      <c r="C1267" t="s">
        <v>880</v>
      </c>
      <c r="D1267" t="s">
        <v>1379</v>
      </c>
      <c r="E1267" s="1">
        <v>0</v>
      </c>
    </row>
    <row r="1268" spans="1:5" x14ac:dyDescent="0.25">
      <c r="A1268" t="str">
        <f t="shared" si="19"/>
        <v>S49541000X1700</v>
      </c>
      <c r="B1268">
        <v>41000</v>
      </c>
      <c r="C1268" t="s">
        <v>880</v>
      </c>
      <c r="D1268" t="s">
        <v>1380</v>
      </c>
      <c r="E1268" s="1">
        <v>0</v>
      </c>
    </row>
    <row r="1269" spans="1:5" x14ac:dyDescent="0.25">
      <c r="A1269" t="str">
        <f t="shared" si="19"/>
        <v>S49541000X2100</v>
      </c>
      <c r="B1269">
        <v>41000</v>
      </c>
      <c r="C1269" t="s">
        <v>880</v>
      </c>
      <c r="D1269" t="s">
        <v>1381</v>
      </c>
      <c r="E1269" s="1">
        <v>0</v>
      </c>
    </row>
    <row r="1270" spans="1:5" x14ac:dyDescent="0.25">
      <c r="A1270" t="str">
        <f t="shared" si="19"/>
        <v>S49541000X2110</v>
      </c>
      <c r="B1270">
        <v>41000</v>
      </c>
      <c r="C1270" t="s">
        <v>880</v>
      </c>
      <c r="D1270" t="s">
        <v>1382</v>
      </c>
      <c r="E1270" s="1">
        <v>0</v>
      </c>
    </row>
    <row r="1271" spans="1:5" x14ac:dyDescent="0.25">
      <c r="A1271" t="str">
        <f t="shared" si="19"/>
        <v>S49541000X2200</v>
      </c>
      <c r="B1271">
        <v>41000</v>
      </c>
      <c r="C1271" t="s">
        <v>880</v>
      </c>
      <c r="D1271" t="s">
        <v>1383</v>
      </c>
      <c r="E1271" s="1">
        <v>0</v>
      </c>
    </row>
    <row r="1272" spans="1:5" x14ac:dyDescent="0.25">
      <c r="A1272" t="str">
        <f t="shared" si="19"/>
        <v>S49541000X2400</v>
      </c>
      <c r="B1272">
        <v>41000</v>
      </c>
      <c r="C1272" t="s">
        <v>880</v>
      </c>
      <c r="D1272" t="s">
        <v>1384</v>
      </c>
      <c r="E1272" s="1">
        <v>0</v>
      </c>
    </row>
    <row r="1273" spans="1:5" x14ac:dyDescent="0.25">
      <c r="A1273" t="str">
        <f t="shared" si="19"/>
        <v>S49541000X3400</v>
      </c>
      <c r="B1273">
        <v>41000</v>
      </c>
      <c r="C1273" t="s">
        <v>880</v>
      </c>
      <c r="D1273" t="s">
        <v>1385</v>
      </c>
      <c r="E1273" s="1">
        <v>0</v>
      </c>
    </row>
    <row r="1274" spans="1:5" x14ac:dyDescent="0.25">
      <c r="A1274" t="str">
        <f t="shared" si="19"/>
        <v>S49541000X3900</v>
      </c>
      <c r="B1274">
        <v>41000</v>
      </c>
      <c r="C1274" t="s">
        <v>880</v>
      </c>
      <c r="D1274" t="s">
        <v>1386</v>
      </c>
      <c r="E1274" s="1">
        <v>0</v>
      </c>
    </row>
    <row r="1275" spans="1:5" x14ac:dyDescent="0.25">
      <c r="A1275" t="str">
        <f t="shared" si="19"/>
        <v>S49541000X5300</v>
      </c>
      <c r="B1275">
        <v>41000</v>
      </c>
      <c r="C1275" t="s">
        <v>880</v>
      </c>
      <c r="D1275" t="s">
        <v>1387</v>
      </c>
      <c r="E1275" s="1">
        <v>0</v>
      </c>
    </row>
    <row r="1276" spans="1:5" x14ac:dyDescent="0.25">
      <c r="A1276" t="str">
        <f t="shared" si="19"/>
        <v>S49541000X5600</v>
      </c>
      <c r="B1276">
        <v>41000</v>
      </c>
      <c r="C1276" t="s">
        <v>880</v>
      </c>
      <c r="D1276" t="s">
        <v>1388</v>
      </c>
      <c r="E1276" s="1">
        <v>0</v>
      </c>
    </row>
    <row r="1277" spans="1:5" x14ac:dyDescent="0.25">
      <c r="A1277" t="str">
        <f t="shared" si="19"/>
        <v>S49541000X6100</v>
      </c>
      <c r="B1277">
        <v>41000</v>
      </c>
      <c r="C1277" t="s">
        <v>880</v>
      </c>
      <c r="D1277" t="s">
        <v>1389</v>
      </c>
      <c r="E1277" s="1">
        <v>0</v>
      </c>
    </row>
    <row r="1278" spans="1:5" x14ac:dyDescent="0.25">
      <c r="A1278" t="str">
        <f t="shared" si="19"/>
        <v>S49541000X6200</v>
      </c>
      <c r="B1278">
        <v>41000</v>
      </c>
      <c r="C1278" t="s">
        <v>880</v>
      </c>
      <c r="D1278" t="s">
        <v>1390</v>
      </c>
      <c r="E1278" s="1">
        <v>0</v>
      </c>
    </row>
    <row r="1279" spans="1:5" x14ac:dyDescent="0.25">
      <c r="A1279" t="str">
        <f t="shared" si="19"/>
        <v>S49541000X6250</v>
      </c>
      <c r="B1279">
        <v>41000</v>
      </c>
      <c r="C1279" t="s">
        <v>880</v>
      </c>
      <c r="D1279" t="s">
        <v>1391</v>
      </c>
      <c r="E1279" s="1">
        <v>0</v>
      </c>
    </row>
    <row r="1280" spans="1:5" x14ac:dyDescent="0.25">
      <c r="A1280" t="str">
        <f t="shared" si="19"/>
        <v>S49541000X7000</v>
      </c>
      <c r="B1280">
        <v>41000</v>
      </c>
      <c r="C1280" t="s">
        <v>880</v>
      </c>
      <c r="D1280" t="s">
        <v>1392</v>
      </c>
      <c r="E1280" s="1">
        <v>0</v>
      </c>
    </row>
    <row r="1281" spans="1:5" x14ac:dyDescent="0.25">
      <c r="A1281" t="str">
        <f t="shared" si="19"/>
        <v>S49541000X7010</v>
      </c>
      <c r="B1281">
        <v>41000</v>
      </c>
      <c r="C1281" t="s">
        <v>880</v>
      </c>
      <c r="D1281" t="s">
        <v>1393</v>
      </c>
      <c r="E1281" s="1">
        <v>264840</v>
      </c>
    </row>
    <row r="1282" spans="1:5" x14ac:dyDescent="0.25">
      <c r="A1282" t="str">
        <f t="shared" si="19"/>
        <v>S49541000X7020</v>
      </c>
      <c r="B1282">
        <v>41000</v>
      </c>
      <c r="C1282" t="s">
        <v>880</v>
      </c>
      <c r="D1282" t="s">
        <v>1394</v>
      </c>
      <c r="E1282" s="1">
        <v>0</v>
      </c>
    </row>
    <row r="1283" spans="1:5" x14ac:dyDescent="0.25">
      <c r="A1283" t="str">
        <f t="shared" ref="A1283:A1346" si="20">C1283&amp;B1283&amp;D1283</f>
        <v>S49541000X7030</v>
      </c>
      <c r="B1283">
        <v>41000</v>
      </c>
      <c r="C1283" t="s">
        <v>880</v>
      </c>
      <c r="D1283" t="s">
        <v>1395</v>
      </c>
      <c r="E1283" s="1">
        <v>0</v>
      </c>
    </row>
    <row r="1284" spans="1:5" x14ac:dyDescent="0.25">
      <c r="A1284" t="str">
        <f t="shared" si="20"/>
        <v>S49541000X7040</v>
      </c>
      <c r="B1284">
        <v>41000</v>
      </c>
      <c r="C1284" t="s">
        <v>880</v>
      </c>
      <c r="D1284" t="s">
        <v>1396</v>
      </c>
      <c r="E1284" s="1">
        <v>0</v>
      </c>
    </row>
    <row r="1285" spans="1:5" x14ac:dyDescent="0.25">
      <c r="A1285" t="str">
        <f t="shared" si="20"/>
        <v>S49541000X7050</v>
      </c>
      <c r="B1285">
        <v>41000</v>
      </c>
      <c r="C1285" t="s">
        <v>880</v>
      </c>
      <c r="D1285" t="s">
        <v>1397</v>
      </c>
      <c r="E1285" s="1">
        <v>0</v>
      </c>
    </row>
    <row r="1286" spans="1:5" x14ac:dyDescent="0.25">
      <c r="A1286" t="str">
        <f t="shared" si="20"/>
        <v>S49541000X7060</v>
      </c>
      <c r="B1286">
        <v>41000</v>
      </c>
      <c r="C1286" t="s">
        <v>880</v>
      </c>
      <c r="D1286" t="s">
        <v>1398</v>
      </c>
      <c r="E1286" s="1">
        <v>0</v>
      </c>
    </row>
    <row r="1287" spans="1:5" x14ac:dyDescent="0.25">
      <c r="A1287" t="str">
        <f t="shared" si="20"/>
        <v>S49541000X7070</v>
      </c>
      <c r="B1287">
        <v>41000</v>
      </c>
      <c r="C1287" t="s">
        <v>880</v>
      </c>
      <c r="D1287" t="s">
        <v>1399</v>
      </c>
      <c r="E1287" s="1">
        <v>0</v>
      </c>
    </row>
    <row r="1288" spans="1:5" x14ac:dyDescent="0.25">
      <c r="A1288" t="str">
        <f t="shared" si="20"/>
        <v>S49541000X8000</v>
      </c>
      <c r="B1288">
        <v>41000</v>
      </c>
      <c r="C1288" t="s">
        <v>880</v>
      </c>
      <c r="D1288" t="s">
        <v>1400</v>
      </c>
      <c r="E1288" s="1">
        <v>0</v>
      </c>
    </row>
    <row r="1289" spans="1:5" x14ac:dyDescent="0.25">
      <c r="A1289" t="str">
        <f t="shared" si="20"/>
        <v>S49541000X8010</v>
      </c>
      <c r="B1289">
        <v>41000</v>
      </c>
      <c r="C1289" t="s">
        <v>880</v>
      </c>
      <c r="D1289" t="s">
        <v>1401</v>
      </c>
      <c r="E1289" s="1">
        <v>0</v>
      </c>
    </row>
    <row r="1290" spans="1:5" x14ac:dyDescent="0.25">
      <c r="A1290" t="str">
        <f t="shared" si="20"/>
        <v>S49541000X8020</v>
      </c>
      <c r="B1290">
        <v>41000</v>
      </c>
      <c r="C1290" t="s">
        <v>880</v>
      </c>
      <c r="D1290" t="s">
        <v>1402</v>
      </c>
      <c r="E1290" s="1">
        <v>0</v>
      </c>
    </row>
    <row r="1291" spans="1:5" x14ac:dyDescent="0.25">
      <c r="A1291" t="str">
        <f t="shared" si="20"/>
        <v>S49541000XO430</v>
      </c>
      <c r="B1291">
        <v>41000</v>
      </c>
      <c r="C1291" t="s">
        <v>880</v>
      </c>
      <c r="D1291" t="s">
        <v>1403</v>
      </c>
      <c r="E1291" s="1">
        <v>0</v>
      </c>
    </row>
    <row r="1292" spans="1:5" x14ac:dyDescent="0.25">
      <c r="A1292" t="str">
        <f t="shared" si="20"/>
        <v>S49541000XO440</v>
      </c>
      <c r="B1292">
        <v>41000</v>
      </c>
      <c r="C1292" t="s">
        <v>880</v>
      </c>
      <c r="D1292" t="s">
        <v>1404</v>
      </c>
      <c r="E1292" s="1">
        <v>0</v>
      </c>
    </row>
    <row r="1293" spans="1:5" x14ac:dyDescent="0.25">
      <c r="A1293" t="str">
        <f t="shared" si="20"/>
        <v>S49541000YG100</v>
      </c>
      <c r="B1293">
        <v>41000</v>
      </c>
      <c r="C1293" t="s">
        <v>880</v>
      </c>
      <c r="D1293" t="s">
        <v>1192</v>
      </c>
      <c r="E1293" s="1">
        <v>0</v>
      </c>
    </row>
    <row r="1294" spans="1:5" x14ac:dyDescent="0.25">
      <c r="A1294" t="str">
        <f t="shared" si="20"/>
        <v>S49541000YGQ00</v>
      </c>
      <c r="B1294">
        <v>41000</v>
      </c>
      <c r="C1294" t="s">
        <v>880</v>
      </c>
      <c r="D1294" t="s">
        <v>1405</v>
      </c>
      <c r="E1294" s="1">
        <v>0</v>
      </c>
    </row>
    <row r="1295" spans="1:5" x14ac:dyDescent="0.25">
      <c r="A1295" t="str">
        <f t="shared" si="20"/>
        <v>S49541000YGU00</v>
      </c>
      <c r="B1295">
        <v>41000</v>
      </c>
      <c r="C1295" t="s">
        <v>880</v>
      </c>
      <c r="D1295" t="s">
        <v>1406</v>
      </c>
      <c r="E1295" s="1">
        <v>1253.1300000000047</v>
      </c>
    </row>
    <row r="1296" spans="1:5" x14ac:dyDescent="0.25">
      <c r="A1296" t="str">
        <f t="shared" si="20"/>
        <v>S49541000YM100</v>
      </c>
      <c r="B1296">
        <v>41000</v>
      </c>
      <c r="C1296" t="s">
        <v>880</v>
      </c>
      <c r="D1296" t="s">
        <v>924</v>
      </c>
      <c r="E1296" s="1">
        <v>0</v>
      </c>
    </row>
    <row r="1297" spans="1:5" x14ac:dyDescent="0.25">
      <c r="A1297" t="str">
        <f t="shared" si="20"/>
        <v>S49541000YMG00</v>
      </c>
      <c r="B1297">
        <v>41000</v>
      </c>
      <c r="C1297" t="s">
        <v>880</v>
      </c>
      <c r="D1297" t="s">
        <v>1196</v>
      </c>
      <c r="E1297" s="1">
        <v>0</v>
      </c>
    </row>
    <row r="1298" spans="1:5" x14ac:dyDescent="0.25">
      <c r="A1298" t="str">
        <f t="shared" si="20"/>
        <v>S49541000YMK00</v>
      </c>
      <c r="B1298">
        <v>41000</v>
      </c>
      <c r="C1298" t="s">
        <v>880</v>
      </c>
      <c r="D1298" t="s">
        <v>1407</v>
      </c>
      <c r="E1298" s="1">
        <v>0</v>
      </c>
    </row>
    <row r="1299" spans="1:5" x14ac:dyDescent="0.25">
      <c r="A1299" t="str">
        <f t="shared" si="20"/>
        <v>S49541000YMM00</v>
      </c>
      <c r="B1299">
        <v>41000</v>
      </c>
      <c r="C1299" t="s">
        <v>880</v>
      </c>
      <c r="D1299" t="s">
        <v>1408</v>
      </c>
      <c r="E1299" s="1">
        <v>-0.26999999999998181</v>
      </c>
    </row>
    <row r="1300" spans="1:5" x14ac:dyDescent="0.25">
      <c r="A1300" t="str">
        <f t="shared" si="20"/>
        <v>S49541000Z0100</v>
      </c>
      <c r="B1300">
        <v>41000</v>
      </c>
      <c r="C1300" t="s">
        <v>880</v>
      </c>
      <c r="D1300" t="s">
        <v>892</v>
      </c>
      <c r="E1300" s="1">
        <v>0</v>
      </c>
    </row>
    <row r="1301" spans="1:5" x14ac:dyDescent="0.25">
      <c r="A1301" t="str">
        <f t="shared" si="20"/>
        <v>S49541000Z0300</v>
      </c>
      <c r="B1301">
        <v>41000</v>
      </c>
      <c r="C1301" t="s">
        <v>880</v>
      </c>
      <c r="D1301" t="s">
        <v>893</v>
      </c>
      <c r="E1301" s="1">
        <v>0</v>
      </c>
    </row>
    <row r="1302" spans="1:5" x14ac:dyDescent="0.25">
      <c r="A1302" t="str">
        <f t="shared" si="20"/>
        <v>S49541000Z0400</v>
      </c>
      <c r="B1302">
        <v>41000</v>
      </c>
      <c r="C1302" t="s">
        <v>880</v>
      </c>
      <c r="D1302" t="s">
        <v>949</v>
      </c>
      <c r="E1302" s="1">
        <v>0</v>
      </c>
    </row>
    <row r="1303" spans="1:5" x14ac:dyDescent="0.25">
      <c r="A1303" t="str">
        <f t="shared" si="20"/>
        <v>S49541000Z0500</v>
      </c>
      <c r="B1303">
        <v>41000</v>
      </c>
      <c r="C1303" t="s">
        <v>880</v>
      </c>
      <c r="D1303" t="s">
        <v>1199</v>
      </c>
      <c r="E1303" s="1">
        <v>0</v>
      </c>
    </row>
    <row r="1304" spans="1:5" x14ac:dyDescent="0.25">
      <c r="A1304" t="str">
        <f t="shared" si="20"/>
        <v>S49541000Z0510</v>
      </c>
      <c r="B1304">
        <v>41000</v>
      </c>
      <c r="C1304" t="s">
        <v>880</v>
      </c>
      <c r="D1304" t="s">
        <v>925</v>
      </c>
      <c r="E1304" s="1">
        <v>0</v>
      </c>
    </row>
    <row r="1305" spans="1:5" x14ac:dyDescent="0.25">
      <c r="A1305" t="str">
        <f t="shared" si="20"/>
        <v>S49541000Z0600</v>
      </c>
      <c r="B1305">
        <v>41000</v>
      </c>
      <c r="C1305" t="s">
        <v>880</v>
      </c>
      <c r="D1305" t="s">
        <v>894</v>
      </c>
      <c r="E1305" s="1">
        <v>-146481.85999999999</v>
      </c>
    </row>
    <row r="1306" spans="1:5" x14ac:dyDescent="0.25">
      <c r="A1306" t="str">
        <f t="shared" si="20"/>
        <v>S49541000Z0700</v>
      </c>
      <c r="B1306">
        <v>41000</v>
      </c>
      <c r="C1306" t="s">
        <v>880</v>
      </c>
      <c r="D1306" t="s">
        <v>884</v>
      </c>
      <c r="E1306" s="1">
        <v>-1499144.72</v>
      </c>
    </row>
    <row r="1307" spans="1:5" x14ac:dyDescent="0.25">
      <c r="A1307" t="str">
        <f t="shared" si="20"/>
        <v>S49541000Z0800</v>
      </c>
      <c r="B1307">
        <v>41000</v>
      </c>
      <c r="C1307" t="s">
        <v>880</v>
      </c>
      <c r="D1307" t="s">
        <v>895</v>
      </c>
      <c r="E1307" s="1">
        <v>-135276.90000000002</v>
      </c>
    </row>
    <row r="1308" spans="1:5" x14ac:dyDescent="0.25">
      <c r="A1308" t="str">
        <f t="shared" si="20"/>
        <v>S49541000Z0900</v>
      </c>
      <c r="B1308">
        <v>41000</v>
      </c>
      <c r="C1308" t="s">
        <v>880</v>
      </c>
      <c r="D1308" t="s">
        <v>896</v>
      </c>
      <c r="E1308" s="1">
        <v>-265215.42999999993</v>
      </c>
    </row>
    <row r="1309" spans="1:5" x14ac:dyDescent="0.25">
      <c r="A1309" t="str">
        <f t="shared" si="20"/>
        <v>S49541000Z1000</v>
      </c>
      <c r="B1309">
        <v>41000</v>
      </c>
      <c r="C1309" t="s">
        <v>880</v>
      </c>
      <c r="D1309" t="s">
        <v>926</v>
      </c>
      <c r="E1309" s="1">
        <v>0</v>
      </c>
    </row>
    <row r="1310" spans="1:5" x14ac:dyDescent="0.25">
      <c r="A1310" t="str">
        <f t="shared" si="20"/>
        <v>S49541000Z1100</v>
      </c>
      <c r="B1310">
        <v>41000</v>
      </c>
      <c r="C1310" t="s">
        <v>880</v>
      </c>
      <c r="D1310" t="s">
        <v>885</v>
      </c>
      <c r="E1310" s="1">
        <v>-36137.819999999992</v>
      </c>
    </row>
    <row r="1311" spans="1:5" x14ac:dyDescent="0.25">
      <c r="A1311" t="str">
        <f t="shared" si="20"/>
        <v>S49541000Z1900</v>
      </c>
      <c r="B1311">
        <v>41000</v>
      </c>
      <c r="C1311" t="s">
        <v>880</v>
      </c>
      <c r="D1311" t="s">
        <v>927</v>
      </c>
      <c r="E1311" s="1">
        <v>0</v>
      </c>
    </row>
    <row r="1312" spans="1:5" x14ac:dyDescent="0.25">
      <c r="A1312" t="str">
        <f t="shared" si="20"/>
        <v>S49541000Z2400</v>
      </c>
      <c r="B1312">
        <v>41000</v>
      </c>
      <c r="C1312" t="s">
        <v>880</v>
      </c>
      <c r="D1312" t="s">
        <v>897</v>
      </c>
      <c r="E1312" s="1">
        <v>-15675</v>
      </c>
    </row>
    <row r="1313" spans="1:5" x14ac:dyDescent="0.25">
      <c r="A1313" t="str">
        <f t="shared" si="20"/>
        <v>S49541000Z2600</v>
      </c>
      <c r="B1313">
        <v>41000</v>
      </c>
      <c r="C1313" t="s">
        <v>880</v>
      </c>
      <c r="D1313" t="s">
        <v>898</v>
      </c>
      <c r="E1313" s="1">
        <v>-12055.050000000017</v>
      </c>
    </row>
    <row r="1314" spans="1:5" x14ac:dyDescent="0.25">
      <c r="A1314" t="str">
        <f t="shared" si="20"/>
        <v>S49541000Z3000</v>
      </c>
      <c r="B1314">
        <v>41000</v>
      </c>
      <c r="C1314" t="s">
        <v>880</v>
      </c>
      <c r="D1314" t="s">
        <v>899</v>
      </c>
      <c r="E1314" s="1">
        <v>0</v>
      </c>
    </row>
    <row r="1315" spans="1:5" x14ac:dyDescent="0.25">
      <c r="A1315" t="str">
        <f t="shared" si="20"/>
        <v>S49541000Z3500</v>
      </c>
      <c r="B1315">
        <v>41000</v>
      </c>
      <c r="C1315" t="s">
        <v>880</v>
      </c>
      <c r="D1315" t="s">
        <v>950</v>
      </c>
      <c r="E1315" s="1">
        <v>0</v>
      </c>
    </row>
    <row r="1316" spans="1:5" x14ac:dyDescent="0.25">
      <c r="A1316" t="str">
        <f t="shared" si="20"/>
        <v>S49541000Z4800</v>
      </c>
      <c r="B1316">
        <v>41000</v>
      </c>
      <c r="C1316" t="s">
        <v>880</v>
      </c>
      <c r="D1316" t="s">
        <v>1409</v>
      </c>
      <c r="E1316" s="1">
        <v>-2452974.4799999995</v>
      </c>
    </row>
    <row r="1317" spans="1:5" x14ac:dyDescent="0.25">
      <c r="A1317" t="str">
        <f t="shared" si="20"/>
        <v>S1004250013400</v>
      </c>
      <c r="B1317">
        <v>42500</v>
      </c>
      <c r="C1317" t="s">
        <v>15</v>
      </c>
      <c r="D1317">
        <v>13400</v>
      </c>
      <c r="E1317" s="1">
        <v>11003.190000000002</v>
      </c>
    </row>
    <row r="1318" spans="1:5" x14ac:dyDescent="0.25">
      <c r="A1318" t="str">
        <f t="shared" si="20"/>
        <v>S1004250097100</v>
      </c>
      <c r="B1318">
        <v>42500</v>
      </c>
      <c r="C1318" t="s">
        <v>15</v>
      </c>
      <c r="D1318">
        <v>97100</v>
      </c>
      <c r="E1318" s="1">
        <v>-11242.27</v>
      </c>
    </row>
    <row r="1319" spans="1:5" x14ac:dyDescent="0.25">
      <c r="A1319" t="str">
        <f t="shared" si="20"/>
        <v>S1004270012000</v>
      </c>
      <c r="B1319">
        <v>42700</v>
      </c>
      <c r="C1319" t="s">
        <v>15</v>
      </c>
      <c r="D1319">
        <v>12000</v>
      </c>
      <c r="E1319" s="1">
        <v>-1154925.74</v>
      </c>
    </row>
    <row r="1320" spans="1:5" x14ac:dyDescent="0.25">
      <c r="A1320" t="str">
        <f t="shared" si="20"/>
        <v>S1004270012100</v>
      </c>
      <c r="B1320">
        <v>42700</v>
      </c>
      <c r="C1320" t="s">
        <v>15</v>
      </c>
      <c r="D1320">
        <v>12100</v>
      </c>
      <c r="E1320" s="1">
        <v>-95277.31</v>
      </c>
    </row>
    <row r="1321" spans="1:5" x14ac:dyDescent="0.25">
      <c r="A1321" t="str">
        <f t="shared" si="20"/>
        <v>S1004270014100</v>
      </c>
      <c r="B1321">
        <v>42700</v>
      </c>
      <c r="C1321" t="s">
        <v>15</v>
      </c>
      <c r="D1321">
        <v>14100</v>
      </c>
      <c r="E1321" s="1">
        <v>0</v>
      </c>
    </row>
    <row r="1322" spans="1:5" x14ac:dyDescent="0.25">
      <c r="A1322" t="str">
        <f t="shared" si="20"/>
        <v>S1004270015100</v>
      </c>
      <c r="B1322">
        <v>42700</v>
      </c>
      <c r="C1322" t="s">
        <v>15</v>
      </c>
      <c r="D1322">
        <v>15100</v>
      </c>
      <c r="E1322" s="1">
        <v>0</v>
      </c>
    </row>
    <row r="1323" spans="1:5" x14ac:dyDescent="0.25">
      <c r="A1323" t="str">
        <f t="shared" si="20"/>
        <v>S1004270097100</v>
      </c>
      <c r="B1323">
        <v>42700</v>
      </c>
      <c r="C1323" t="s">
        <v>15</v>
      </c>
      <c r="D1323">
        <v>97100</v>
      </c>
      <c r="E1323" s="1">
        <v>0</v>
      </c>
    </row>
    <row r="1324" spans="1:5" x14ac:dyDescent="0.25">
      <c r="A1324" t="str">
        <f t="shared" si="20"/>
        <v>S1004270099700</v>
      </c>
      <c r="B1324">
        <v>42700</v>
      </c>
      <c r="C1324" t="s">
        <v>15</v>
      </c>
      <c r="D1324">
        <v>99700</v>
      </c>
      <c r="E1324" s="1">
        <v>0</v>
      </c>
    </row>
    <row r="1325" spans="1:5" x14ac:dyDescent="0.25">
      <c r="A1325" t="str">
        <f t="shared" si="20"/>
        <v>S2274270016900</v>
      </c>
      <c r="B1325">
        <v>42700</v>
      </c>
      <c r="C1325" t="s">
        <v>615</v>
      </c>
      <c r="D1325">
        <v>16900</v>
      </c>
      <c r="E1325" s="1">
        <v>-417699.06000000017</v>
      </c>
    </row>
    <row r="1326" spans="1:5" x14ac:dyDescent="0.25">
      <c r="A1326" t="str">
        <f t="shared" si="20"/>
        <v>S1004320012100</v>
      </c>
      <c r="B1326">
        <v>43200</v>
      </c>
      <c r="C1326" t="s">
        <v>15</v>
      </c>
      <c r="D1326">
        <v>12100</v>
      </c>
      <c r="E1326" s="1">
        <v>34333.18</v>
      </c>
    </row>
    <row r="1327" spans="1:5" x14ac:dyDescent="0.25">
      <c r="A1327" t="str">
        <f t="shared" si="20"/>
        <v>S1004320013100</v>
      </c>
      <c r="B1327">
        <v>43200</v>
      </c>
      <c r="C1327" t="s">
        <v>15</v>
      </c>
      <c r="D1327">
        <v>13100</v>
      </c>
      <c r="E1327" s="1">
        <v>-405154.46999999986</v>
      </c>
    </row>
    <row r="1328" spans="1:5" x14ac:dyDescent="0.25">
      <c r="A1328" t="str">
        <f t="shared" si="20"/>
        <v>S1004320013200</v>
      </c>
      <c r="B1328">
        <v>43200</v>
      </c>
      <c r="C1328" t="s">
        <v>15</v>
      </c>
      <c r="D1328">
        <v>13200</v>
      </c>
      <c r="E1328" s="1">
        <v>-7</v>
      </c>
    </row>
    <row r="1329" spans="1:5" x14ac:dyDescent="0.25">
      <c r="A1329" t="str">
        <f t="shared" si="20"/>
        <v>S1004320097100</v>
      </c>
      <c r="B1329">
        <v>43200</v>
      </c>
      <c r="C1329" t="s">
        <v>15</v>
      </c>
      <c r="D1329">
        <v>97100</v>
      </c>
      <c r="E1329" s="1">
        <v>0</v>
      </c>
    </row>
    <row r="1330" spans="1:5" x14ac:dyDescent="0.25">
      <c r="A1330" t="str">
        <f t="shared" si="20"/>
        <v>S1004320099700</v>
      </c>
      <c r="B1330">
        <v>43200</v>
      </c>
      <c r="C1330" t="s">
        <v>15</v>
      </c>
      <c r="D1330">
        <v>99700</v>
      </c>
      <c r="E1330" s="1">
        <v>0</v>
      </c>
    </row>
    <row r="1331" spans="1:5" x14ac:dyDescent="0.25">
      <c r="A1331" t="str">
        <f t="shared" si="20"/>
        <v>S1004330013000</v>
      </c>
      <c r="B1331">
        <v>43300</v>
      </c>
      <c r="C1331" t="s">
        <v>15</v>
      </c>
      <c r="D1331">
        <v>13000</v>
      </c>
      <c r="E1331" s="1">
        <v>9614.8599999999988</v>
      </c>
    </row>
    <row r="1332" spans="1:5" x14ac:dyDescent="0.25">
      <c r="A1332" t="str">
        <f t="shared" si="20"/>
        <v>S1004330018000</v>
      </c>
      <c r="B1332">
        <v>43300</v>
      </c>
      <c r="C1332" t="s">
        <v>15</v>
      </c>
      <c r="D1332">
        <v>18000</v>
      </c>
      <c r="E1332" s="1">
        <v>1657.6899999999878</v>
      </c>
    </row>
    <row r="1333" spans="1:5" x14ac:dyDescent="0.25">
      <c r="A1333" t="str">
        <f t="shared" si="20"/>
        <v>S1004330018100</v>
      </c>
      <c r="B1333">
        <v>43300</v>
      </c>
      <c r="C1333" t="s">
        <v>15</v>
      </c>
      <c r="D1333">
        <v>18100</v>
      </c>
      <c r="E1333" s="1">
        <v>981858.4600000002</v>
      </c>
    </row>
    <row r="1334" spans="1:5" x14ac:dyDescent="0.25">
      <c r="A1334" t="str">
        <f t="shared" si="20"/>
        <v>S1004330018200</v>
      </c>
      <c r="B1334">
        <v>43300</v>
      </c>
      <c r="C1334" t="s">
        <v>15</v>
      </c>
      <c r="D1334">
        <v>18200</v>
      </c>
      <c r="E1334" s="1">
        <v>0</v>
      </c>
    </row>
    <row r="1335" spans="1:5" x14ac:dyDescent="0.25">
      <c r="A1335" t="str">
        <f t="shared" si="20"/>
        <v>S1004330018300</v>
      </c>
      <c r="B1335">
        <v>43300</v>
      </c>
      <c r="C1335" t="s">
        <v>15</v>
      </c>
      <c r="D1335">
        <v>18300</v>
      </c>
      <c r="E1335" s="1">
        <v>0</v>
      </c>
    </row>
    <row r="1336" spans="1:5" x14ac:dyDescent="0.25">
      <c r="A1336" t="str">
        <f t="shared" si="20"/>
        <v>S1004330019800</v>
      </c>
      <c r="B1336">
        <v>43300</v>
      </c>
      <c r="C1336" t="s">
        <v>15</v>
      </c>
      <c r="D1336">
        <v>19800</v>
      </c>
      <c r="E1336" s="1">
        <v>-78636.89999999998</v>
      </c>
    </row>
    <row r="1337" spans="1:5" x14ac:dyDescent="0.25">
      <c r="A1337" t="str">
        <f t="shared" si="20"/>
        <v>S1004330019900</v>
      </c>
      <c r="B1337">
        <v>43300</v>
      </c>
      <c r="C1337" t="s">
        <v>15</v>
      </c>
      <c r="D1337">
        <v>19900</v>
      </c>
      <c r="E1337" s="1">
        <v>-59554.239999999991</v>
      </c>
    </row>
    <row r="1338" spans="1:5" x14ac:dyDescent="0.25">
      <c r="A1338" t="str">
        <f t="shared" si="20"/>
        <v>S1004330097100</v>
      </c>
      <c r="B1338">
        <v>43300</v>
      </c>
      <c r="C1338" t="s">
        <v>15</v>
      </c>
      <c r="D1338">
        <v>97100</v>
      </c>
      <c r="E1338" s="1">
        <v>0</v>
      </c>
    </row>
    <row r="1339" spans="1:5" x14ac:dyDescent="0.25">
      <c r="A1339" t="str">
        <f t="shared" si="20"/>
        <v>S1004330099000</v>
      </c>
      <c r="B1339">
        <v>43300</v>
      </c>
      <c r="C1339" t="s">
        <v>15</v>
      </c>
      <c r="D1339">
        <v>99000</v>
      </c>
      <c r="E1339" s="1">
        <v>0</v>
      </c>
    </row>
    <row r="1340" spans="1:5" x14ac:dyDescent="0.25">
      <c r="A1340" t="str">
        <f t="shared" si="20"/>
        <v>S1004330099401</v>
      </c>
      <c r="B1340">
        <v>43300</v>
      </c>
      <c r="C1340" t="s">
        <v>15</v>
      </c>
      <c r="D1340">
        <v>99401</v>
      </c>
      <c r="E1340" s="1">
        <v>0</v>
      </c>
    </row>
    <row r="1341" spans="1:5" x14ac:dyDescent="0.25">
      <c r="A1341" t="str">
        <f t="shared" si="20"/>
        <v>S7234330016500</v>
      </c>
      <c r="B1341">
        <v>43300</v>
      </c>
      <c r="C1341" t="s">
        <v>618</v>
      </c>
      <c r="D1341">
        <v>16500</v>
      </c>
      <c r="E1341" s="1">
        <v>61121.49</v>
      </c>
    </row>
    <row r="1342" spans="1:5" x14ac:dyDescent="0.25">
      <c r="A1342" t="str">
        <f t="shared" si="20"/>
        <v>S7234330016800</v>
      </c>
      <c r="B1342">
        <v>43300</v>
      </c>
      <c r="C1342" t="s">
        <v>618</v>
      </c>
      <c r="D1342">
        <v>16800</v>
      </c>
      <c r="E1342" s="1">
        <v>0</v>
      </c>
    </row>
    <row r="1343" spans="1:5" x14ac:dyDescent="0.25">
      <c r="A1343" t="str">
        <f t="shared" si="20"/>
        <v>S1004350012000</v>
      </c>
      <c r="B1343">
        <v>43500</v>
      </c>
      <c r="C1343" t="s">
        <v>15</v>
      </c>
      <c r="D1343">
        <v>12000</v>
      </c>
      <c r="E1343" s="1">
        <v>6750</v>
      </c>
    </row>
    <row r="1344" spans="1:5" x14ac:dyDescent="0.25">
      <c r="A1344" t="str">
        <f t="shared" si="20"/>
        <v>S1004350012100</v>
      </c>
      <c r="B1344">
        <v>43500</v>
      </c>
      <c r="C1344" t="s">
        <v>15</v>
      </c>
      <c r="D1344">
        <v>12100</v>
      </c>
      <c r="E1344" s="1">
        <v>77393.830000000016</v>
      </c>
    </row>
    <row r="1345" spans="1:5" x14ac:dyDescent="0.25">
      <c r="A1345" t="str">
        <f t="shared" si="20"/>
        <v>S1004350012200</v>
      </c>
      <c r="B1345">
        <v>43500</v>
      </c>
      <c r="C1345" t="s">
        <v>15</v>
      </c>
      <c r="D1345">
        <v>12200</v>
      </c>
      <c r="E1345" s="1">
        <v>166332.70000000001</v>
      </c>
    </row>
    <row r="1346" spans="1:5" x14ac:dyDescent="0.25">
      <c r="A1346" t="str">
        <f t="shared" si="20"/>
        <v>S1004350012400</v>
      </c>
      <c r="B1346">
        <v>43500</v>
      </c>
      <c r="C1346" t="s">
        <v>15</v>
      </c>
      <c r="D1346">
        <v>12400</v>
      </c>
      <c r="E1346" s="1">
        <v>1648271.2299999995</v>
      </c>
    </row>
    <row r="1347" spans="1:5" x14ac:dyDescent="0.25">
      <c r="A1347" t="str">
        <f t="shared" ref="A1347:A1410" si="21">C1347&amp;B1347&amp;D1347</f>
        <v>S1004350012500</v>
      </c>
      <c r="B1347">
        <v>43500</v>
      </c>
      <c r="C1347" t="s">
        <v>15</v>
      </c>
      <c r="D1347">
        <v>12500</v>
      </c>
      <c r="E1347" s="1">
        <v>2</v>
      </c>
    </row>
    <row r="1348" spans="1:5" x14ac:dyDescent="0.25">
      <c r="A1348" t="str">
        <f t="shared" si="21"/>
        <v>S1004350012600</v>
      </c>
      <c r="B1348">
        <v>43500</v>
      </c>
      <c r="C1348" t="s">
        <v>15</v>
      </c>
      <c r="D1348">
        <v>12600</v>
      </c>
      <c r="E1348" s="1">
        <v>14579164.419999998</v>
      </c>
    </row>
    <row r="1349" spans="1:5" x14ac:dyDescent="0.25">
      <c r="A1349" t="str">
        <f t="shared" si="21"/>
        <v>S1004350012700</v>
      </c>
      <c r="B1349">
        <v>43500</v>
      </c>
      <c r="C1349" t="s">
        <v>15</v>
      </c>
      <c r="D1349">
        <v>12700</v>
      </c>
      <c r="E1349" s="1">
        <v>0</v>
      </c>
    </row>
    <row r="1350" spans="1:5" x14ac:dyDescent="0.25">
      <c r="A1350" t="str">
        <f t="shared" si="21"/>
        <v>S1004350012800</v>
      </c>
      <c r="B1350">
        <v>43500</v>
      </c>
      <c r="C1350" t="s">
        <v>15</v>
      </c>
      <c r="D1350">
        <v>12800</v>
      </c>
      <c r="E1350" s="1">
        <v>-972311.79000000027</v>
      </c>
    </row>
    <row r="1351" spans="1:5" x14ac:dyDescent="0.25">
      <c r="A1351" t="str">
        <f t="shared" si="21"/>
        <v>S1004350012900</v>
      </c>
      <c r="B1351">
        <v>43500</v>
      </c>
      <c r="C1351" t="s">
        <v>15</v>
      </c>
      <c r="D1351">
        <v>12900</v>
      </c>
      <c r="E1351" s="1">
        <v>0</v>
      </c>
    </row>
    <row r="1352" spans="1:5" x14ac:dyDescent="0.25">
      <c r="A1352" t="str">
        <f t="shared" si="21"/>
        <v>S1004350013000</v>
      </c>
      <c r="B1352">
        <v>43500</v>
      </c>
      <c r="C1352" t="s">
        <v>15</v>
      </c>
      <c r="D1352">
        <v>13000</v>
      </c>
      <c r="E1352" s="1">
        <v>19165.419999999998</v>
      </c>
    </row>
    <row r="1353" spans="1:5" x14ac:dyDescent="0.25">
      <c r="A1353" t="str">
        <f t="shared" si="21"/>
        <v>S1004350013300</v>
      </c>
      <c r="B1353">
        <v>43500</v>
      </c>
      <c r="C1353" t="s">
        <v>15</v>
      </c>
      <c r="D1353">
        <v>13300</v>
      </c>
      <c r="E1353" s="1">
        <v>16472699.660000002</v>
      </c>
    </row>
    <row r="1354" spans="1:5" x14ac:dyDescent="0.25">
      <c r="A1354" t="str">
        <f t="shared" si="21"/>
        <v>S1004350013600</v>
      </c>
      <c r="B1354">
        <v>43500</v>
      </c>
      <c r="C1354" t="s">
        <v>15</v>
      </c>
      <c r="D1354">
        <v>13600</v>
      </c>
      <c r="E1354" s="1">
        <v>6973</v>
      </c>
    </row>
    <row r="1355" spans="1:5" x14ac:dyDescent="0.25">
      <c r="A1355" t="str">
        <f t="shared" si="21"/>
        <v>S1004350013700</v>
      </c>
      <c r="B1355">
        <v>43500</v>
      </c>
      <c r="C1355" t="s">
        <v>15</v>
      </c>
      <c r="D1355">
        <v>13700</v>
      </c>
      <c r="E1355" s="1">
        <v>682408.34000000008</v>
      </c>
    </row>
    <row r="1356" spans="1:5" x14ac:dyDescent="0.25">
      <c r="A1356" t="str">
        <f t="shared" si="21"/>
        <v>S1004350013800</v>
      </c>
      <c r="B1356">
        <v>43500</v>
      </c>
      <c r="C1356" t="s">
        <v>15</v>
      </c>
      <c r="D1356">
        <v>13800</v>
      </c>
      <c r="E1356" s="1">
        <v>93738.270000000019</v>
      </c>
    </row>
    <row r="1357" spans="1:5" x14ac:dyDescent="0.25">
      <c r="A1357" t="str">
        <f t="shared" si="21"/>
        <v>S1004350013900</v>
      </c>
      <c r="B1357">
        <v>43500</v>
      </c>
      <c r="C1357" t="s">
        <v>15</v>
      </c>
      <c r="D1357">
        <v>13900</v>
      </c>
      <c r="E1357" s="1">
        <v>36323</v>
      </c>
    </row>
    <row r="1358" spans="1:5" x14ac:dyDescent="0.25">
      <c r="A1358" t="str">
        <f t="shared" si="21"/>
        <v>S1004350014000</v>
      </c>
      <c r="B1358">
        <v>43500</v>
      </c>
      <c r="C1358" t="s">
        <v>15</v>
      </c>
      <c r="D1358">
        <v>14000</v>
      </c>
      <c r="E1358" s="1">
        <v>-29144.380000000019</v>
      </c>
    </row>
    <row r="1359" spans="1:5" x14ac:dyDescent="0.25">
      <c r="A1359" t="str">
        <f t="shared" si="21"/>
        <v>S1004350014100</v>
      </c>
      <c r="B1359">
        <v>43500</v>
      </c>
      <c r="C1359" t="s">
        <v>15</v>
      </c>
      <c r="D1359">
        <v>14100</v>
      </c>
      <c r="E1359" s="1">
        <v>-2</v>
      </c>
    </row>
    <row r="1360" spans="1:5" x14ac:dyDescent="0.25">
      <c r="A1360" t="str">
        <f t="shared" si="21"/>
        <v>S1004350014200</v>
      </c>
      <c r="B1360">
        <v>43500</v>
      </c>
      <c r="C1360" t="s">
        <v>15</v>
      </c>
      <c r="D1360">
        <v>14200</v>
      </c>
      <c r="E1360" s="1">
        <v>-1</v>
      </c>
    </row>
    <row r="1361" spans="1:5" x14ac:dyDescent="0.25">
      <c r="A1361" t="str">
        <f t="shared" si="21"/>
        <v>S1004350014300</v>
      </c>
      <c r="B1361">
        <v>43500</v>
      </c>
      <c r="C1361" t="s">
        <v>15</v>
      </c>
      <c r="D1361">
        <v>14300</v>
      </c>
      <c r="E1361" s="1">
        <v>50.330000000000496</v>
      </c>
    </row>
    <row r="1362" spans="1:5" x14ac:dyDescent="0.25">
      <c r="A1362" t="str">
        <f t="shared" si="21"/>
        <v>S1004350014400</v>
      </c>
      <c r="B1362">
        <v>43500</v>
      </c>
      <c r="C1362" t="s">
        <v>15</v>
      </c>
      <c r="D1362">
        <v>14400</v>
      </c>
      <c r="E1362" s="1">
        <v>98017.7</v>
      </c>
    </row>
    <row r="1363" spans="1:5" x14ac:dyDescent="0.25">
      <c r="A1363" t="str">
        <f t="shared" si="21"/>
        <v>S1004350014700</v>
      </c>
      <c r="B1363">
        <v>43500</v>
      </c>
      <c r="C1363" t="s">
        <v>15</v>
      </c>
      <c r="D1363">
        <v>14700</v>
      </c>
      <c r="E1363" s="1">
        <v>579141.39999999106</v>
      </c>
    </row>
    <row r="1364" spans="1:5" x14ac:dyDescent="0.25">
      <c r="A1364" t="str">
        <f t="shared" si="21"/>
        <v>S1004350014800</v>
      </c>
      <c r="B1364">
        <v>43500</v>
      </c>
      <c r="C1364" t="s">
        <v>15</v>
      </c>
      <c r="D1364">
        <v>14800</v>
      </c>
      <c r="E1364" s="1">
        <v>-451957.13</v>
      </c>
    </row>
    <row r="1365" spans="1:5" x14ac:dyDescent="0.25">
      <c r="A1365" t="str">
        <f t="shared" si="21"/>
        <v>S1004350014900</v>
      </c>
      <c r="B1365">
        <v>43500</v>
      </c>
      <c r="C1365" t="s">
        <v>15</v>
      </c>
      <c r="D1365">
        <v>14900</v>
      </c>
      <c r="E1365" s="1">
        <v>-3148648.0700000003</v>
      </c>
    </row>
    <row r="1366" spans="1:5" x14ac:dyDescent="0.25">
      <c r="A1366" t="str">
        <f t="shared" si="21"/>
        <v>S1004350015000</v>
      </c>
      <c r="B1366">
        <v>43500</v>
      </c>
      <c r="C1366" t="s">
        <v>15</v>
      </c>
      <c r="D1366">
        <v>15000</v>
      </c>
      <c r="E1366" s="1">
        <v>-909147.6400000063</v>
      </c>
    </row>
    <row r="1367" spans="1:5" x14ac:dyDescent="0.25">
      <c r="A1367" t="str">
        <f t="shared" si="21"/>
        <v>S1004350015500</v>
      </c>
      <c r="B1367">
        <v>43500</v>
      </c>
      <c r="C1367" t="s">
        <v>15</v>
      </c>
      <c r="D1367">
        <v>15500</v>
      </c>
      <c r="E1367" s="1">
        <v>-2</v>
      </c>
    </row>
    <row r="1368" spans="1:5" x14ac:dyDescent="0.25">
      <c r="A1368" t="str">
        <f t="shared" si="21"/>
        <v>S1004350016000</v>
      </c>
      <c r="B1368">
        <v>43500</v>
      </c>
      <c r="C1368" t="s">
        <v>15</v>
      </c>
      <c r="D1368">
        <v>16000</v>
      </c>
      <c r="E1368" s="1">
        <v>1</v>
      </c>
    </row>
    <row r="1369" spans="1:5" x14ac:dyDescent="0.25">
      <c r="A1369" t="str">
        <f t="shared" si="21"/>
        <v>S1004350016600</v>
      </c>
      <c r="B1369">
        <v>43500</v>
      </c>
      <c r="C1369" t="s">
        <v>15</v>
      </c>
      <c r="D1369">
        <v>16600</v>
      </c>
      <c r="E1369" s="1">
        <v>41601.750000000007</v>
      </c>
    </row>
    <row r="1370" spans="1:5" x14ac:dyDescent="0.25">
      <c r="A1370" t="str">
        <f t="shared" si="21"/>
        <v>S1004350016700</v>
      </c>
      <c r="B1370">
        <v>43500</v>
      </c>
      <c r="C1370" t="s">
        <v>15</v>
      </c>
      <c r="D1370">
        <v>16700</v>
      </c>
      <c r="E1370" s="1">
        <v>-1462016.5000000016</v>
      </c>
    </row>
    <row r="1371" spans="1:5" x14ac:dyDescent="0.25">
      <c r="A1371" t="str">
        <f t="shared" si="21"/>
        <v>S1004350016800</v>
      </c>
      <c r="B1371">
        <v>43500</v>
      </c>
      <c r="C1371" t="s">
        <v>15</v>
      </c>
      <c r="D1371">
        <v>16800</v>
      </c>
      <c r="E1371" s="1">
        <v>-6158.5</v>
      </c>
    </row>
    <row r="1372" spans="1:5" x14ac:dyDescent="0.25">
      <c r="A1372" t="str">
        <f t="shared" si="21"/>
        <v>S1004350016900</v>
      </c>
      <c r="B1372">
        <v>43500</v>
      </c>
      <c r="C1372" t="s">
        <v>15</v>
      </c>
      <c r="D1372">
        <v>16900</v>
      </c>
      <c r="E1372" s="1">
        <v>0</v>
      </c>
    </row>
    <row r="1373" spans="1:5" x14ac:dyDescent="0.25">
      <c r="A1373" t="str">
        <f t="shared" si="21"/>
        <v>S1004350018300</v>
      </c>
      <c r="B1373">
        <v>43500</v>
      </c>
      <c r="C1373" t="s">
        <v>15</v>
      </c>
      <c r="D1373">
        <v>18300</v>
      </c>
      <c r="E1373" s="1">
        <v>-152437.68</v>
      </c>
    </row>
    <row r="1374" spans="1:5" x14ac:dyDescent="0.25">
      <c r="A1374" t="str">
        <f t="shared" si="21"/>
        <v>S1004350018400</v>
      </c>
      <c r="B1374">
        <v>43500</v>
      </c>
      <c r="C1374" t="s">
        <v>15</v>
      </c>
      <c r="D1374">
        <v>18400</v>
      </c>
      <c r="E1374" s="1">
        <v>373178.09</v>
      </c>
    </row>
    <row r="1375" spans="1:5" x14ac:dyDescent="0.25">
      <c r="A1375" t="str">
        <f t="shared" si="21"/>
        <v>S1004350018700</v>
      </c>
      <c r="B1375">
        <v>43500</v>
      </c>
      <c r="C1375" t="s">
        <v>15</v>
      </c>
      <c r="D1375">
        <v>18700</v>
      </c>
      <c r="E1375" s="1">
        <v>853752.37999999989</v>
      </c>
    </row>
    <row r="1376" spans="1:5" x14ac:dyDescent="0.25">
      <c r="A1376" t="str">
        <f t="shared" si="21"/>
        <v>S1004350018800</v>
      </c>
      <c r="B1376">
        <v>43500</v>
      </c>
      <c r="C1376" t="s">
        <v>15</v>
      </c>
      <c r="D1376">
        <v>18800</v>
      </c>
      <c r="E1376" s="1">
        <v>1</v>
      </c>
    </row>
    <row r="1377" spans="1:5" x14ac:dyDescent="0.25">
      <c r="A1377" t="str">
        <f t="shared" si="21"/>
        <v>S1004350019000</v>
      </c>
      <c r="B1377">
        <v>43500</v>
      </c>
      <c r="C1377" t="s">
        <v>15</v>
      </c>
      <c r="D1377">
        <v>19000</v>
      </c>
      <c r="E1377" s="1">
        <v>-268085.32999999967</v>
      </c>
    </row>
    <row r="1378" spans="1:5" x14ac:dyDescent="0.25">
      <c r="A1378" t="str">
        <f t="shared" si="21"/>
        <v>S1004350019100</v>
      </c>
      <c r="B1378">
        <v>43500</v>
      </c>
      <c r="C1378" t="s">
        <v>15</v>
      </c>
      <c r="D1378">
        <v>19100</v>
      </c>
      <c r="E1378" s="1">
        <v>-617298.85999999987</v>
      </c>
    </row>
    <row r="1379" spans="1:5" x14ac:dyDescent="0.25">
      <c r="A1379" t="str">
        <f t="shared" si="21"/>
        <v>S1004350019200</v>
      </c>
      <c r="B1379">
        <v>43500</v>
      </c>
      <c r="C1379" t="s">
        <v>15</v>
      </c>
      <c r="D1379">
        <v>19200</v>
      </c>
      <c r="E1379" s="1">
        <v>0</v>
      </c>
    </row>
    <row r="1380" spans="1:5" x14ac:dyDescent="0.25">
      <c r="A1380" t="str">
        <f t="shared" si="21"/>
        <v>S1004350019300</v>
      </c>
      <c r="B1380">
        <v>43500</v>
      </c>
      <c r="C1380" t="s">
        <v>15</v>
      </c>
      <c r="D1380">
        <v>19300</v>
      </c>
      <c r="E1380" s="1">
        <v>1</v>
      </c>
    </row>
    <row r="1381" spans="1:5" x14ac:dyDescent="0.25">
      <c r="A1381" t="str">
        <f t="shared" si="21"/>
        <v>S1004350019400</v>
      </c>
      <c r="B1381">
        <v>43500</v>
      </c>
      <c r="C1381" t="s">
        <v>15</v>
      </c>
      <c r="D1381">
        <v>19400</v>
      </c>
      <c r="E1381" s="1">
        <v>39179.019999999553</v>
      </c>
    </row>
    <row r="1382" spans="1:5" x14ac:dyDescent="0.25">
      <c r="A1382" t="str">
        <f t="shared" si="21"/>
        <v>S1004350020500</v>
      </c>
      <c r="B1382">
        <v>43500</v>
      </c>
      <c r="C1382" t="s">
        <v>15</v>
      </c>
      <c r="D1382">
        <v>20500</v>
      </c>
      <c r="E1382" s="1">
        <v>0</v>
      </c>
    </row>
    <row r="1383" spans="1:5" x14ac:dyDescent="0.25">
      <c r="A1383" t="str">
        <f t="shared" si="21"/>
        <v>S1004350022100</v>
      </c>
      <c r="B1383">
        <v>43500</v>
      </c>
      <c r="C1383" t="s">
        <v>15</v>
      </c>
      <c r="D1383">
        <v>22100</v>
      </c>
      <c r="E1383" s="1">
        <v>0</v>
      </c>
    </row>
    <row r="1384" spans="1:5" x14ac:dyDescent="0.25">
      <c r="A1384" t="str">
        <f t="shared" si="21"/>
        <v>S1004350022500</v>
      </c>
      <c r="B1384">
        <v>43500</v>
      </c>
      <c r="C1384" t="s">
        <v>15</v>
      </c>
      <c r="D1384">
        <v>22500</v>
      </c>
      <c r="E1384" s="1">
        <v>-17786014.149999999</v>
      </c>
    </row>
    <row r="1385" spans="1:5" x14ac:dyDescent="0.25">
      <c r="A1385" t="str">
        <f t="shared" si="21"/>
        <v>S1004350022600</v>
      </c>
      <c r="B1385">
        <v>43500</v>
      </c>
      <c r="C1385" t="s">
        <v>15</v>
      </c>
      <c r="D1385">
        <v>22600</v>
      </c>
      <c r="E1385" s="1">
        <v>995266.12000000011</v>
      </c>
    </row>
    <row r="1386" spans="1:5" x14ac:dyDescent="0.25">
      <c r="A1386" t="str">
        <f t="shared" si="21"/>
        <v>S1004350022700</v>
      </c>
      <c r="B1386">
        <v>43500</v>
      </c>
      <c r="C1386" t="s">
        <v>15</v>
      </c>
      <c r="D1386">
        <v>22700</v>
      </c>
      <c r="E1386" s="1">
        <v>36103.859999999986</v>
      </c>
    </row>
    <row r="1387" spans="1:5" x14ac:dyDescent="0.25">
      <c r="A1387" t="str">
        <f t="shared" si="21"/>
        <v>S1004350022800</v>
      </c>
      <c r="B1387">
        <v>43500</v>
      </c>
      <c r="C1387" t="s">
        <v>15</v>
      </c>
      <c r="D1387">
        <v>22800</v>
      </c>
      <c r="E1387" s="1">
        <v>192056.88000001427</v>
      </c>
    </row>
    <row r="1388" spans="1:5" x14ac:dyDescent="0.25">
      <c r="A1388" t="str">
        <f t="shared" si="21"/>
        <v>S1004350022900</v>
      </c>
      <c r="B1388">
        <v>43500</v>
      </c>
      <c r="C1388" t="s">
        <v>15</v>
      </c>
      <c r="D1388">
        <v>22900</v>
      </c>
      <c r="E1388" s="1">
        <v>44598963.340999998</v>
      </c>
    </row>
    <row r="1389" spans="1:5" x14ac:dyDescent="0.25">
      <c r="A1389" t="str">
        <f t="shared" si="21"/>
        <v>S1004350023100</v>
      </c>
      <c r="B1389">
        <v>43500</v>
      </c>
      <c r="C1389" t="s">
        <v>15</v>
      </c>
      <c r="D1389">
        <v>23100</v>
      </c>
      <c r="E1389" s="1">
        <v>112730.09</v>
      </c>
    </row>
    <row r="1390" spans="1:5" x14ac:dyDescent="0.25">
      <c r="A1390" t="str">
        <f t="shared" si="21"/>
        <v>S1004350023200</v>
      </c>
      <c r="B1390">
        <v>43500</v>
      </c>
      <c r="C1390" t="s">
        <v>15</v>
      </c>
      <c r="D1390">
        <v>23200</v>
      </c>
      <c r="E1390" s="1">
        <v>142245.88</v>
      </c>
    </row>
    <row r="1391" spans="1:5" x14ac:dyDescent="0.25">
      <c r="A1391" t="str">
        <f t="shared" si="21"/>
        <v>S1004350023300</v>
      </c>
      <c r="B1391">
        <v>43500</v>
      </c>
      <c r="C1391" t="s">
        <v>15</v>
      </c>
      <c r="D1391">
        <v>23300</v>
      </c>
      <c r="E1391" s="1">
        <v>417569.01000000007</v>
      </c>
    </row>
    <row r="1392" spans="1:5" x14ac:dyDescent="0.25">
      <c r="A1392" t="str">
        <f t="shared" si="21"/>
        <v>S1004350023400</v>
      </c>
      <c r="B1392">
        <v>43500</v>
      </c>
      <c r="C1392" t="s">
        <v>15</v>
      </c>
      <c r="D1392">
        <v>23400</v>
      </c>
      <c r="E1392" s="1">
        <v>306301.39999999997</v>
      </c>
    </row>
    <row r="1393" spans="1:5" x14ac:dyDescent="0.25">
      <c r="A1393" t="str">
        <f t="shared" si="21"/>
        <v>S1004350023700</v>
      </c>
      <c r="B1393">
        <v>43500</v>
      </c>
      <c r="C1393" t="s">
        <v>15</v>
      </c>
      <c r="D1393">
        <v>23700</v>
      </c>
      <c r="E1393" s="1">
        <v>0</v>
      </c>
    </row>
    <row r="1394" spans="1:5" x14ac:dyDescent="0.25">
      <c r="A1394" t="str">
        <f t="shared" si="21"/>
        <v>S1004350023800</v>
      </c>
      <c r="B1394">
        <v>43500</v>
      </c>
      <c r="C1394" t="s">
        <v>15</v>
      </c>
      <c r="D1394">
        <v>23800</v>
      </c>
      <c r="E1394" s="1">
        <v>-545112.04999999935</v>
      </c>
    </row>
    <row r="1395" spans="1:5" x14ac:dyDescent="0.25">
      <c r="A1395" t="str">
        <f t="shared" si="21"/>
        <v>S1004350023900</v>
      </c>
      <c r="B1395">
        <v>43500</v>
      </c>
      <c r="C1395" t="s">
        <v>15</v>
      </c>
      <c r="D1395">
        <v>23900</v>
      </c>
      <c r="E1395" s="1">
        <v>2777.7299999999996</v>
      </c>
    </row>
    <row r="1396" spans="1:5" x14ac:dyDescent="0.25">
      <c r="A1396" t="str">
        <f t="shared" si="21"/>
        <v>S1004350026700</v>
      </c>
      <c r="B1396">
        <v>43500</v>
      </c>
      <c r="C1396" t="s">
        <v>15</v>
      </c>
      <c r="D1396">
        <v>26700</v>
      </c>
      <c r="E1396" s="1">
        <v>-3566386.5999999996</v>
      </c>
    </row>
    <row r="1397" spans="1:5" x14ac:dyDescent="0.25">
      <c r="A1397" t="str">
        <f t="shared" si="21"/>
        <v>S1004350041600</v>
      </c>
      <c r="B1397">
        <v>43500</v>
      </c>
      <c r="C1397" t="s">
        <v>15</v>
      </c>
      <c r="D1397">
        <v>41600</v>
      </c>
      <c r="E1397" s="1">
        <v>-13035307.190000013</v>
      </c>
    </row>
    <row r="1398" spans="1:5" x14ac:dyDescent="0.25">
      <c r="A1398" t="str">
        <f t="shared" si="21"/>
        <v>S1004350041700</v>
      </c>
      <c r="B1398">
        <v>43500</v>
      </c>
      <c r="C1398" t="s">
        <v>15</v>
      </c>
      <c r="D1398">
        <v>41700</v>
      </c>
      <c r="E1398" s="1">
        <v>3945951.8499999996</v>
      </c>
    </row>
    <row r="1399" spans="1:5" x14ac:dyDescent="0.25">
      <c r="A1399" t="str">
        <f t="shared" si="21"/>
        <v>S1004350041800</v>
      </c>
      <c r="B1399">
        <v>43500</v>
      </c>
      <c r="C1399" t="s">
        <v>15</v>
      </c>
      <c r="D1399">
        <v>41800</v>
      </c>
      <c r="E1399" s="1">
        <v>-806098.66000000027</v>
      </c>
    </row>
    <row r="1400" spans="1:5" x14ac:dyDescent="0.25">
      <c r="A1400" t="str">
        <f t="shared" si="21"/>
        <v>S1004350042000</v>
      </c>
      <c r="B1400">
        <v>43500</v>
      </c>
      <c r="C1400" t="s">
        <v>15</v>
      </c>
      <c r="D1400">
        <v>42000</v>
      </c>
      <c r="E1400" s="1">
        <v>1720609.01</v>
      </c>
    </row>
    <row r="1401" spans="1:5" x14ac:dyDescent="0.25">
      <c r="A1401" t="str">
        <f t="shared" si="21"/>
        <v>S1004350042100</v>
      </c>
      <c r="B1401">
        <v>43500</v>
      </c>
      <c r="C1401" t="s">
        <v>15</v>
      </c>
      <c r="D1401">
        <v>42100</v>
      </c>
      <c r="E1401" s="1">
        <v>0</v>
      </c>
    </row>
    <row r="1402" spans="1:5" x14ac:dyDescent="0.25">
      <c r="A1402" t="str">
        <f t="shared" si="21"/>
        <v>S1004350042200</v>
      </c>
      <c r="B1402">
        <v>43500</v>
      </c>
      <c r="C1402" t="s">
        <v>15</v>
      </c>
      <c r="D1402">
        <v>42200</v>
      </c>
      <c r="E1402" s="1">
        <v>10327328.279999934</v>
      </c>
    </row>
    <row r="1403" spans="1:5" x14ac:dyDescent="0.25">
      <c r="A1403" t="str">
        <f t="shared" si="21"/>
        <v>S1004350042400</v>
      </c>
      <c r="B1403">
        <v>43500</v>
      </c>
      <c r="C1403" t="s">
        <v>15</v>
      </c>
      <c r="D1403">
        <v>42400</v>
      </c>
      <c r="E1403" s="1">
        <v>-2220</v>
      </c>
    </row>
    <row r="1404" spans="1:5" x14ac:dyDescent="0.25">
      <c r="A1404" t="str">
        <f t="shared" si="21"/>
        <v>S1004350042500</v>
      </c>
      <c r="B1404">
        <v>43500</v>
      </c>
      <c r="C1404" t="s">
        <v>15</v>
      </c>
      <c r="D1404">
        <v>42500</v>
      </c>
      <c r="E1404" s="1">
        <v>1241270.75</v>
      </c>
    </row>
    <row r="1405" spans="1:5" x14ac:dyDescent="0.25">
      <c r="A1405" t="str">
        <f t="shared" si="21"/>
        <v>S1004350042600</v>
      </c>
      <c r="B1405">
        <v>43500</v>
      </c>
      <c r="C1405" t="s">
        <v>15</v>
      </c>
      <c r="D1405">
        <v>42600</v>
      </c>
      <c r="E1405" s="1">
        <v>-251579.31</v>
      </c>
    </row>
    <row r="1406" spans="1:5" x14ac:dyDescent="0.25">
      <c r="A1406" t="str">
        <f t="shared" si="21"/>
        <v>S1004350042700</v>
      </c>
      <c r="B1406">
        <v>43500</v>
      </c>
      <c r="C1406" t="s">
        <v>15</v>
      </c>
      <c r="D1406">
        <v>42700</v>
      </c>
      <c r="E1406" s="1">
        <v>4327457</v>
      </c>
    </row>
    <row r="1407" spans="1:5" x14ac:dyDescent="0.25">
      <c r="A1407" t="str">
        <f t="shared" si="21"/>
        <v>S1004350042800</v>
      </c>
      <c r="B1407">
        <v>43500</v>
      </c>
      <c r="C1407" t="s">
        <v>15</v>
      </c>
      <c r="D1407">
        <v>42800</v>
      </c>
      <c r="E1407" s="1">
        <v>0</v>
      </c>
    </row>
    <row r="1408" spans="1:5" x14ac:dyDescent="0.25">
      <c r="A1408" t="str">
        <f t="shared" si="21"/>
        <v>S1004350042900</v>
      </c>
      <c r="B1408">
        <v>43500</v>
      </c>
      <c r="C1408" t="s">
        <v>15</v>
      </c>
      <c r="D1408">
        <v>42900</v>
      </c>
      <c r="E1408" s="1">
        <v>71910</v>
      </c>
    </row>
    <row r="1409" spans="1:5" x14ac:dyDescent="0.25">
      <c r="A1409" t="str">
        <f t="shared" si="21"/>
        <v>S1004350043100</v>
      </c>
      <c r="B1409">
        <v>43500</v>
      </c>
      <c r="C1409" t="s">
        <v>15</v>
      </c>
      <c r="D1409">
        <v>43100</v>
      </c>
      <c r="E1409" s="1">
        <v>0</v>
      </c>
    </row>
    <row r="1410" spans="1:5" x14ac:dyDescent="0.25">
      <c r="A1410" t="str">
        <f t="shared" si="21"/>
        <v>S1004350043200</v>
      </c>
      <c r="B1410">
        <v>43500</v>
      </c>
      <c r="C1410" t="s">
        <v>15</v>
      </c>
      <c r="D1410">
        <v>43200</v>
      </c>
      <c r="E1410" s="1">
        <v>249178</v>
      </c>
    </row>
    <row r="1411" spans="1:5" x14ac:dyDescent="0.25">
      <c r="A1411" t="str">
        <f t="shared" ref="A1411:A1474" si="22">C1411&amp;B1411&amp;D1411</f>
        <v>S1004350043300</v>
      </c>
      <c r="B1411">
        <v>43500</v>
      </c>
      <c r="C1411" t="s">
        <v>15</v>
      </c>
      <c r="D1411">
        <v>43300</v>
      </c>
      <c r="E1411" s="1">
        <v>197322.44999999998</v>
      </c>
    </row>
    <row r="1412" spans="1:5" x14ac:dyDescent="0.25">
      <c r="A1412" t="str">
        <f t="shared" si="22"/>
        <v>S1004350043400</v>
      </c>
      <c r="B1412">
        <v>43500</v>
      </c>
      <c r="C1412" t="s">
        <v>15</v>
      </c>
      <c r="D1412">
        <v>43400</v>
      </c>
      <c r="E1412" s="1">
        <v>1739031.1999999995</v>
      </c>
    </row>
    <row r="1413" spans="1:5" x14ac:dyDescent="0.25">
      <c r="A1413" t="str">
        <f t="shared" si="22"/>
        <v>S1004350043500</v>
      </c>
      <c r="B1413">
        <v>43500</v>
      </c>
      <c r="C1413" t="s">
        <v>15</v>
      </c>
      <c r="D1413">
        <v>43500</v>
      </c>
      <c r="E1413" s="1">
        <v>5</v>
      </c>
    </row>
    <row r="1414" spans="1:5" x14ac:dyDescent="0.25">
      <c r="A1414" t="str">
        <f t="shared" si="22"/>
        <v>S1004350043600</v>
      </c>
      <c r="B1414">
        <v>43500</v>
      </c>
      <c r="C1414" t="s">
        <v>15</v>
      </c>
      <c r="D1414">
        <v>43600</v>
      </c>
      <c r="E1414" s="1">
        <v>274666.07000000123</v>
      </c>
    </row>
    <row r="1415" spans="1:5" x14ac:dyDescent="0.25">
      <c r="A1415" t="str">
        <f t="shared" si="22"/>
        <v>S1004350043700</v>
      </c>
      <c r="B1415">
        <v>43500</v>
      </c>
      <c r="C1415" t="s">
        <v>15</v>
      </c>
      <c r="D1415">
        <v>43700</v>
      </c>
      <c r="E1415" s="1">
        <v>1422989.8300000019</v>
      </c>
    </row>
    <row r="1416" spans="1:5" x14ac:dyDescent="0.25">
      <c r="A1416" t="str">
        <f t="shared" si="22"/>
        <v>S1004350043800</v>
      </c>
      <c r="B1416">
        <v>43500</v>
      </c>
      <c r="C1416" t="s">
        <v>15</v>
      </c>
      <c r="D1416">
        <v>43800</v>
      </c>
      <c r="E1416" s="1">
        <v>2781.8000000000084</v>
      </c>
    </row>
    <row r="1417" spans="1:5" x14ac:dyDescent="0.25">
      <c r="A1417" t="str">
        <f t="shared" si="22"/>
        <v>S1004350043900</v>
      </c>
      <c r="B1417">
        <v>43500</v>
      </c>
      <c r="C1417" t="s">
        <v>15</v>
      </c>
      <c r="D1417">
        <v>43900</v>
      </c>
      <c r="E1417" s="1">
        <v>-1315</v>
      </c>
    </row>
    <row r="1418" spans="1:5" x14ac:dyDescent="0.25">
      <c r="A1418" t="str">
        <f t="shared" si="22"/>
        <v>S1004350044000</v>
      </c>
      <c r="B1418">
        <v>43500</v>
      </c>
      <c r="C1418" t="s">
        <v>15</v>
      </c>
      <c r="D1418">
        <v>44000</v>
      </c>
      <c r="E1418" s="1">
        <v>-6177609.1499999985</v>
      </c>
    </row>
    <row r="1419" spans="1:5" x14ac:dyDescent="0.25">
      <c r="A1419" t="str">
        <f t="shared" si="22"/>
        <v>S1004350044100</v>
      </c>
      <c r="B1419">
        <v>43500</v>
      </c>
      <c r="C1419" t="s">
        <v>15</v>
      </c>
      <c r="D1419">
        <v>44100</v>
      </c>
      <c r="E1419" s="1">
        <v>-3805558.7349999999</v>
      </c>
    </row>
    <row r="1420" spans="1:5" x14ac:dyDescent="0.25">
      <c r="A1420" t="str">
        <f t="shared" si="22"/>
        <v>S1004350044200</v>
      </c>
      <c r="B1420">
        <v>43500</v>
      </c>
      <c r="C1420" t="s">
        <v>15</v>
      </c>
      <c r="D1420">
        <v>44200</v>
      </c>
      <c r="E1420" s="1">
        <v>-646916.97000000626</v>
      </c>
    </row>
    <row r="1421" spans="1:5" x14ac:dyDescent="0.25">
      <c r="A1421" t="str">
        <f t="shared" si="22"/>
        <v>S1004350044300</v>
      </c>
      <c r="B1421">
        <v>43500</v>
      </c>
      <c r="C1421" t="s">
        <v>15</v>
      </c>
      <c r="D1421">
        <v>44300</v>
      </c>
      <c r="E1421" s="1">
        <v>-138717.52000000002</v>
      </c>
    </row>
    <row r="1422" spans="1:5" x14ac:dyDescent="0.25">
      <c r="A1422" t="str">
        <f t="shared" si="22"/>
        <v>S1004350044400</v>
      </c>
      <c r="B1422">
        <v>43500</v>
      </c>
      <c r="C1422" t="s">
        <v>15</v>
      </c>
      <c r="D1422">
        <v>44400</v>
      </c>
      <c r="E1422" s="1">
        <v>-3512003.9399999967</v>
      </c>
    </row>
    <row r="1423" spans="1:5" x14ac:dyDescent="0.25">
      <c r="A1423" t="str">
        <f t="shared" si="22"/>
        <v>S1004350044600</v>
      </c>
      <c r="B1423">
        <v>43500</v>
      </c>
      <c r="C1423" t="s">
        <v>15</v>
      </c>
      <c r="D1423">
        <v>44600</v>
      </c>
      <c r="E1423" s="1">
        <v>-1</v>
      </c>
    </row>
    <row r="1424" spans="1:5" x14ac:dyDescent="0.25">
      <c r="A1424" t="str">
        <f t="shared" si="22"/>
        <v>S1004350044700</v>
      </c>
      <c r="B1424">
        <v>43500</v>
      </c>
      <c r="C1424" t="s">
        <v>15</v>
      </c>
      <c r="D1424">
        <v>44700</v>
      </c>
      <c r="E1424" s="1">
        <v>-353361.66000000009</v>
      </c>
    </row>
    <row r="1425" spans="1:5" x14ac:dyDescent="0.25">
      <c r="A1425" t="str">
        <f t="shared" si="22"/>
        <v>S1004350044800</v>
      </c>
      <c r="B1425">
        <v>43500</v>
      </c>
      <c r="C1425" t="s">
        <v>15</v>
      </c>
      <c r="D1425">
        <v>44800</v>
      </c>
      <c r="E1425" s="1">
        <v>0</v>
      </c>
    </row>
    <row r="1426" spans="1:5" x14ac:dyDescent="0.25">
      <c r="A1426" t="str">
        <f t="shared" si="22"/>
        <v>S1004350044900</v>
      </c>
      <c r="B1426">
        <v>43500</v>
      </c>
      <c r="C1426" t="s">
        <v>15</v>
      </c>
      <c r="D1426">
        <v>44900</v>
      </c>
      <c r="E1426" s="1">
        <v>-1003687.4800000003</v>
      </c>
    </row>
    <row r="1427" spans="1:5" x14ac:dyDescent="0.25">
      <c r="A1427" t="str">
        <f t="shared" si="22"/>
        <v>S1004350045000</v>
      </c>
      <c r="B1427">
        <v>43500</v>
      </c>
      <c r="C1427" t="s">
        <v>15</v>
      </c>
      <c r="D1427">
        <v>45000</v>
      </c>
      <c r="E1427" s="1">
        <v>-73527.570000000065</v>
      </c>
    </row>
    <row r="1428" spans="1:5" x14ac:dyDescent="0.25">
      <c r="A1428" t="str">
        <f t="shared" si="22"/>
        <v>S1004350045100</v>
      </c>
      <c r="B1428">
        <v>43500</v>
      </c>
      <c r="C1428" t="s">
        <v>15</v>
      </c>
      <c r="D1428">
        <v>45100</v>
      </c>
      <c r="E1428" s="1">
        <v>-26181371.404999971</v>
      </c>
    </row>
    <row r="1429" spans="1:5" x14ac:dyDescent="0.25">
      <c r="A1429" t="str">
        <f t="shared" si="22"/>
        <v>S1004350045200</v>
      </c>
      <c r="B1429">
        <v>43500</v>
      </c>
      <c r="C1429" t="s">
        <v>15</v>
      </c>
      <c r="D1429">
        <v>45200</v>
      </c>
      <c r="E1429" s="1">
        <v>0</v>
      </c>
    </row>
    <row r="1430" spans="1:5" x14ac:dyDescent="0.25">
      <c r="A1430" t="str">
        <f t="shared" si="22"/>
        <v>S1004350045300</v>
      </c>
      <c r="B1430">
        <v>43500</v>
      </c>
      <c r="C1430" t="s">
        <v>15</v>
      </c>
      <c r="D1430">
        <v>45300</v>
      </c>
      <c r="E1430" s="1">
        <v>-15300941.766000025</v>
      </c>
    </row>
    <row r="1431" spans="1:5" x14ac:dyDescent="0.25">
      <c r="A1431" t="str">
        <f t="shared" si="22"/>
        <v>S1004350045400</v>
      </c>
      <c r="B1431">
        <v>43500</v>
      </c>
      <c r="C1431" t="s">
        <v>15</v>
      </c>
      <c r="D1431">
        <v>45400</v>
      </c>
      <c r="E1431" s="1">
        <v>-31136281.39999998</v>
      </c>
    </row>
    <row r="1432" spans="1:5" x14ac:dyDescent="0.25">
      <c r="A1432" t="str">
        <f t="shared" si="22"/>
        <v>S1004350045500</v>
      </c>
      <c r="B1432">
        <v>43500</v>
      </c>
      <c r="C1432" t="s">
        <v>15</v>
      </c>
      <c r="D1432">
        <v>45500</v>
      </c>
      <c r="E1432" s="1">
        <v>45919.989999998361</v>
      </c>
    </row>
    <row r="1433" spans="1:5" x14ac:dyDescent="0.25">
      <c r="A1433" t="str">
        <f t="shared" si="22"/>
        <v>S1004350045600</v>
      </c>
      <c r="B1433">
        <v>43500</v>
      </c>
      <c r="C1433" t="s">
        <v>15</v>
      </c>
      <c r="D1433">
        <v>45600</v>
      </c>
      <c r="E1433" s="1">
        <v>-79671503.972000077</v>
      </c>
    </row>
    <row r="1434" spans="1:5" x14ac:dyDescent="0.25">
      <c r="A1434" t="str">
        <f t="shared" si="22"/>
        <v>S1004350045900</v>
      </c>
      <c r="B1434">
        <v>43500</v>
      </c>
      <c r="C1434" t="s">
        <v>15</v>
      </c>
      <c r="D1434">
        <v>45900</v>
      </c>
      <c r="E1434" s="1">
        <v>-450626.01999999955</v>
      </c>
    </row>
    <row r="1435" spans="1:5" x14ac:dyDescent="0.25">
      <c r="A1435" t="str">
        <f t="shared" si="22"/>
        <v>S1004350046000</v>
      </c>
      <c r="B1435">
        <v>43500</v>
      </c>
      <c r="C1435" t="s">
        <v>15</v>
      </c>
      <c r="D1435">
        <v>46000</v>
      </c>
      <c r="E1435" s="1">
        <v>-2810177.72</v>
      </c>
    </row>
    <row r="1436" spans="1:5" x14ac:dyDescent="0.25">
      <c r="A1436" t="str">
        <f t="shared" si="22"/>
        <v>S1004350046100</v>
      </c>
      <c r="B1436">
        <v>43500</v>
      </c>
      <c r="C1436" t="s">
        <v>15</v>
      </c>
      <c r="D1436">
        <v>46100</v>
      </c>
      <c r="E1436" s="1">
        <v>49799032.155000001</v>
      </c>
    </row>
    <row r="1437" spans="1:5" x14ac:dyDescent="0.25">
      <c r="A1437" t="str">
        <f t="shared" si="22"/>
        <v>S1004350046200</v>
      </c>
      <c r="B1437">
        <v>43500</v>
      </c>
      <c r="C1437" t="s">
        <v>15</v>
      </c>
      <c r="D1437">
        <v>46200</v>
      </c>
      <c r="E1437" s="1">
        <v>0</v>
      </c>
    </row>
    <row r="1438" spans="1:5" x14ac:dyDescent="0.25">
      <c r="A1438" t="str">
        <f t="shared" si="22"/>
        <v>S1004350046300</v>
      </c>
      <c r="B1438">
        <v>43500</v>
      </c>
      <c r="C1438" t="s">
        <v>15</v>
      </c>
      <c r="D1438">
        <v>46300</v>
      </c>
      <c r="E1438" s="1">
        <v>-30625877.146000013</v>
      </c>
    </row>
    <row r="1439" spans="1:5" x14ac:dyDescent="0.25">
      <c r="A1439" t="str">
        <f t="shared" si="22"/>
        <v>S1004350046400</v>
      </c>
      <c r="B1439">
        <v>43500</v>
      </c>
      <c r="C1439" t="s">
        <v>15</v>
      </c>
      <c r="D1439">
        <v>46400</v>
      </c>
      <c r="E1439" s="1">
        <v>-8916502.0399999917</v>
      </c>
    </row>
    <row r="1440" spans="1:5" x14ac:dyDescent="0.25">
      <c r="A1440" t="str">
        <f t="shared" si="22"/>
        <v>S1004350046500</v>
      </c>
      <c r="B1440">
        <v>43500</v>
      </c>
      <c r="C1440" t="s">
        <v>15</v>
      </c>
      <c r="D1440">
        <v>46500</v>
      </c>
      <c r="E1440" s="1">
        <v>-20314124.240000002</v>
      </c>
    </row>
    <row r="1441" spans="1:5" x14ac:dyDescent="0.25">
      <c r="A1441" t="str">
        <f t="shared" si="22"/>
        <v>S1004350046700</v>
      </c>
      <c r="B1441">
        <v>43500</v>
      </c>
      <c r="C1441" t="s">
        <v>15</v>
      </c>
      <c r="D1441">
        <v>46700</v>
      </c>
      <c r="E1441" s="1">
        <v>-3108700.1400000015</v>
      </c>
    </row>
    <row r="1442" spans="1:5" x14ac:dyDescent="0.25">
      <c r="A1442" t="str">
        <f t="shared" si="22"/>
        <v>S1004350046800</v>
      </c>
      <c r="B1442">
        <v>43500</v>
      </c>
      <c r="C1442" t="s">
        <v>15</v>
      </c>
      <c r="D1442">
        <v>46800</v>
      </c>
      <c r="E1442" s="1">
        <v>-628988.27999999933</v>
      </c>
    </row>
    <row r="1443" spans="1:5" x14ac:dyDescent="0.25">
      <c r="A1443" t="str">
        <f t="shared" si="22"/>
        <v>S1004350046900</v>
      </c>
      <c r="B1443">
        <v>43500</v>
      </c>
      <c r="C1443" t="s">
        <v>15</v>
      </c>
      <c r="D1443">
        <v>46900</v>
      </c>
      <c r="E1443" s="1">
        <v>-35943.999999999942</v>
      </c>
    </row>
    <row r="1444" spans="1:5" x14ac:dyDescent="0.25">
      <c r="A1444" t="str">
        <f t="shared" si="22"/>
        <v>S1004350047900</v>
      </c>
      <c r="B1444">
        <v>43500</v>
      </c>
      <c r="C1444" t="s">
        <v>15</v>
      </c>
      <c r="D1444">
        <v>47900</v>
      </c>
      <c r="E1444" s="1">
        <v>821851.82</v>
      </c>
    </row>
    <row r="1445" spans="1:5" x14ac:dyDescent="0.25">
      <c r="A1445" t="str">
        <f t="shared" si="22"/>
        <v>S1004350048600</v>
      </c>
      <c r="B1445">
        <v>43500</v>
      </c>
      <c r="C1445" t="s">
        <v>15</v>
      </c>
      <c r="D1445">
        <v>48600</v>
      </c>
      <c r="E1445" s="1">
        <v>0</v>
      </c>
    </row>
    <row r="1446" spans="1:5" x14ac:dyDescent="0.25">
      <c r="A1446" t="str">
        <f t="shared" si="22"/>
        <v>S1004350049000</v>
      </c>
      <c r="B1446">
        <v>43500</v>
      </c>
      <c r="C1446" t="s">
        <v>15</v>
      </c>
      <c r="D1446">
        <v>49000</v>
      </c>
      <c r="E1446" s="1">
        <v>-703422.64000000106</v>
      </c>
    </row>
    <row r="1447" spans="1:5" x14ac:dyDescent="0.25">
      <c r="A1447" t="str">
        <f t="shared" si="22"/>
        <v>S1004350049100</v>
      </c>
      <c r="B1447">
        <v>43500</v>
      </c>
      <c r="C1447" t="s">
        <v>15</v>
      </c>
      <c r="D1447">
        <v>49100</v>
      </c>
      <c r="E1447" s="1">
        <v>-576358.89000000025</v>
      </c>
    </row>
    <row r="1448" spans="1:5" x14ac:dyDescent="0.25">
      <c r="A1448" t="str">
        <f t="shared" si="22"/>
        <v>S1004350049200</v>
      </c>
      <c r="B1448">
        <v>43500</v>
      </c>
      <c r="C1448" t="s">
        <v>15</v>
      </c>
      <c r="D1448">
        <v>49200</v>
      </c>
      <c r="E1448" s="1">
        <v>-3583838.0299999714</v>
      </c>
    </row>
    <row r="1449" spans="1:5" x14ac:dyDescent="0.25">
      <c r="A1449" t="str">
        <f t="shared" si="22"/>
        <v>S1004350049500</v>
      </c>
      <c r="B1449">
        <v>43500</v>
      </c>
      <c r="C1449" t="s">
        <v>15</v>
      </c>
      <c r="D1449">
        <v>49500</v>
      </c>
      <c r="E1449" s="1">
        <v>0</v>
      </c>
    </row>
    <row r="1450" spans="1:5" x14ac:dyDescent="0.25">
      <c r="A1450" t="str">
        <f t="shared" si="22"/>
        <v>S1004350049700</v>
      </c>
      <c r="B1450">
        <v>43500</v>
      </c>
      <c r="C1450" t="s">
        <v>15</v>
      </c>
      <c r="D1450">
        <v>49700</v>
      </c>
      <c r="E1450" s="1">
        <v>-30770912.763999991</v>
      </c>
    </row>
    <row r="1451" spans="1:5" x14ac:dyDescent="0.25">
      <c r="A1451" t="str">
        <f t="shared" si="22"/>
        <v>S1004350052200</v>
      </c>
      <c r="B1451">
        <v>43500</v>
      </c>
      <c r="C1451" t="s">
        <v>15</v>
      </c>
      <c r="D1451">
        <v>52200</v>
      </c>
      <c r="E1451" s="1">
        <v>13556</v>
      </c>
    </row>
    <row r="1452" spans="1:5" x14ac:dyDescent="0.25">
      <c r="A1452" t="str">
        <f t="shared" si="22"/>
        <v>S1004350052500</v>
      </c>
      <c r="B1452">
        <v>43500</v>
      </c>
      <c r="C1452" t="s">
        <v>15</v>
      </c>
      <c r="D1452">
        <v>52500</v>
      </c>
      <c r="E1452" s="1">
        <v>387824.74</v>
      </c>
    </row>
    <row r="1453" spans="1:5" x14ac:dyDescent="0.25">
      <c r="A1453" t="str">
        <f t="shared" si="22"/>
        <v>S1004350052600</v>
      </c>
      <c r="B1453">
        <v>43500</v>
      </c>
      <c r="C1453" t="s">
        <v>15</v>
      </c>
      <c r="D1453">
        <v>52600</v>
      </c>
      <c r="E1453" s="1">
        <v>763244.32000000007</v>
      </c>
    </row>
    <row r="1454" spans="1:5" x14ac:dyDescent="0.25">
      <c r="A1454" t="str">
        <f t="shared" si="22"/>
        <v>S1004350052700</v>
      </c>
      <c r="B1454">
        <v>43500</v>
      </c>
      <c r="C1454" t="s">
        <v>15</v>
      </c>
      <c r="D1454">
        <v>52700</v>
      </c>
      <c r="E1454" s="1">
        <v>1</v>
      </c>
    </row>
    <row r="1455" spans="1:5" x14ac:dyDescent="0.25">
      <c r="A1455" t="str">
        <f t="shared" si="22"/>
        <v>S1004350052900</v>
      </c>
      <c r="B1455">
        <v>43500</v>
      </c>
      <c r="C1455" t="s">
        <v>15</v>
      </c>
      <c r="D1455">
        <v>52900</v>
      </c>
      <c r="E1455" s="1">
        <v>1</v>
      </c>
    </row>
    <row r="1456" spans="1:5" x14ac:dyDescent="0.25">
      <c r="A1456" t="str">
        <f t="shared" si="22"/>
        <v>S1004350053100</v>
      </c>
      <c r="B1456">
        <v>43500</v>
      </c>
      <c r="C1456" t="s">
        <v>15</v>
      </c>
      <c r="D1456">
        <v>53100</v>
      </c>
      <c r="E1456" s="1">
        <v>0</v>
      </c>
    </row>
    <row r="1457" spans="1:5" x14ac:dyDescent="0.25">
      <c r="A1457" t="str">
        <f t="shared" si="22"/>
        <v>S1004350053200</v>
      </c>
      <c r="B1457">
        <v>43500</v>
      </c>
      <c r="C1457" t="s">
        <v>15</v>
      </c>
      <c r="D1457">
        <v>53200</v>
      </c>
      <c r="E1457" s="1">
        <v>443949.21999999986</v>
      </c>
    </row>
    <row r="1458" spans="1:5" x14ac:dyDescent="0.25">
      <c r="A1458" t="str">
        <f t="shared" si="22"/>
        <v>S1004350053300</v>
      </c>
      <c r="B1458">
        <v>43500</v>
      </c>
      <c r="C1458" t="s">
        <v>15</v>
      </c>
      <c r="D1458">
        <v>53300</v>
      </c>
      <c r="E1458" s="1">
        <v>8</v>
      </c>
    </row>
    <row r="1459" spans="1:5" x14ac:dyDescent="0.25">
      <c r="A1459" t="str">
        <f t="shared" si="22"/>
        <v>S1004350053400</v>
      </c>
      <c r="B1459">
        <v>43500</v>
      </c>
      <c r="C1459" t="s">
        <v>15</v>
      </c>
      <c r="D1459">
        <v>53400</v>
      </c>
      <c r="E1459" s="1">
        <v>581304.5199999999</v>
      </c>
    </row>
    <row r="1460" spans="1:5" x14ac:dyDescent="0.25">
      <c r="A1460" t="str">
        <f t="shared" si="22"/>
        <v>S1004350053500</v>
      </c>
      <c r="B1460">
        <v>43500</v>
      </c>
      <c r="C1460" t="s">
        <v>15</v>
      </c>
      <c r="D1460">
        <v>53500</v>
      </c>
      <c r="E1460" s="1">
        <v>23182</v>
      </c>
    </row>
    <row r="1461" spans="1:5" x14ac:dyDescent="0.25">
      <c r="A1461" t="str">
        <f t="shared" si="22"/>
        <v>S1004350054000</v>
      </c>
      <c r="B1461">
        <v>43500</v>
      </c>
      <c r="C1461" t="s">
        <v>15</v>
      </c>
      <c r="D1461">
        <v>54000</v>
      </c>
      <c r="E1461" s="1">
        <v>-100744.78999999986</v>
      </c>
    </row>
    <row r="1462" spans="1:5" x14ac:dyDescent="0.25">
      <c r="A1462" t="str">
        <f t="shared" si="22"/>
        <v>S1004350054200</v>
      </c>
      <c r="B1462">
        <v>43500</v>
      </c>
      <c r="C1462" t="s">
        <v>15</v>
      </c>
      <c r="D1462">
        <v>54200</v>
      </c>
      <c r="E1462" s="1">
        <v>0</v>
      </c>
    </row>
    <row r="1463" spans="1:5" x14ac:dyDescent="0.25">
      <c r="A1463" t="str">
        <f t="shared" si="22"/>
        <v>S1004350054300</v>
      </c>
      <c r="B1463">
        <v>43500</v>
      </c>
      <c r="C1463" t="s">
        <v>15</v>
      </c>
      <c r="D1463">
        <v>54300</v>
      </c>
      <c r="E1463" s="1">
        <v>447606.27</v>
      </c>
    </row>
    <row r="1464" spans="1:5" x14ac:dyDescent="0.25">
      <c r="A1464" t="str">
        <f t="shared" si="22"/>
        <v>S1004350054400</v>
      </c>
      <c r="B1464">
        <v>43500</v>
      </c>
      <c r="C1464" t="s">
        <v>15</v>
      </c>
      <c r="D1464">
        <v>54400</v>
      </c>
      <c r="E1464" s="1">
        <v>-677003.43000000063</v>
      </c>
    </row>
    <row r="1465" spans="1:5" x14ac:dyDescent="0.25">
      <c r="A1465" t="str">
        <f t="shared" si="22"/>
        <v>S1004350054500</v>
      </c>
      <c r="B1465">
        <v>43500</v>
      </c>
      <c r="C1465" t="s">
        <v>15</v>
      </c>
      <c r="D1465">
        <v>54500</v>
      </c>
      <c r="E1465" s="1">
        <v>-75061.579999999944</v>
      </c>
    </row>
    <row r="1466" spans="1:5" x14ac:dyDescent="0.25">
      <c r="A1466" t="str">
        <f t="shared" si="22"/>
        <v>S1004350054600</v>
      </c>
      <c r="B1466">
        <v>43500</v>
      </c>
      <c r="C1466" t="s">
        <v>15</v>
      </c>
      <c r="D1466">
        <v>54600</v>
      </c>
      <c r="E1466" s="1">
        <v>-369354.89</v>
      </c>
    </row>
    <row r="1467" spans="1:5" x14ac:dyDescent="0.25">
      <c r="A1467" t="str">
        <f t="shared" si="22"/>
        <v>S1004350054700</v>
      </c>
      <c r="B1467">
        <v>43500</v>
      </c>
      <c r="C1467" t="s">
        <v>15</v>
      </c>
      <c r="D1467">
        <v>54700</v>
      </c>
      <c r="E1467" s="1">
        <v>-7</v>
      </c>
    </row>
    <row r="1468" spans="1:5" x14ac:dyDescent="0.25">
      <c r="A1468" t="str">
        <f t="shared" si="22"/>
        <v>S1004350054800</v>
      </c>
      <c r="B1468">
        <v>43500</v>
      </c>
      <c r="C1468" t="s">
        <v>15</v>
      </c>
      <c r="D1468">
        <v>54800</v>
      </c>
      <c r="E1468" s="1">
        <v>1</v>
      </c>
    </row>
    <row r="1469" spans="1:5" x14ac:dyDescent="0.25">
      <c r="A1469" t="str">
        <f t="shared" si="22"/>
        <v>S1004350054900</v>
      </c>
      <c r="B1469">
        <v>43500</v>
      </c>
      <c r="C1469" t="s">
        <v>15</v>
      </c>
      <c r="D1469">
        <v>54900</v>
      </c>
      <c r="E1469" s="1">
        <v>0</v>
      </c>
    </row>
    <row r="1470" spans="1:5" x14ac:dyDescent="0.25">
      <c r="A1470" t="str">
        <f t="shared" si="22"/>
        <v>S1004350055000</v>
      </c>
      <c r="B1470">
        <v>43500</v>
      </c>
      <c r="C1470" t="s">
        <v>15</v>
      </c>
      <c r="D1470">
        <v>55000</v>
      </c>
      <c r="E1470" s="1">
        <v>-6</v>
      </c>
    </row>
    <row r="1471" spans="1:5" x14ac:dyDescent="0.25">
      <c r="A1471" t="str">
        <f t="shared" si="22"/>
        <v>S1004350055300</v>
      </c>
      <c r="B1471">
        <v>43500</v>
      </c>
      <c r="C1471" t="s">
        <v>15</v>
      </c>
      <c r="D1471">
        <v>55300</v>
      </c>
      <c r="E1471" s="1">
        <v>-2</v>
      </c>
    </row>
    <row r="1472" spans="1:5" x14ac:dyDescent="0.25">
      <c r="A1472" t="str">
        <f t="shared" si="22"/>
        <v>S1004350056100</v>
      </c>
      <c r="B1472">
        <v>43500</v>
      </c>
      <c r="C1472" t="s">
        <v>15</v>
      </c>
      <c r="D1472">
        <v>56100</v>
      </c>
      <c r="E1472" s="1">
        <v>36386.269999999975</v>
      </c>
    </row>
    <row r="1473" spans="1:5" x14ac:dyDescent="0.25">
      <c r="A1473" t="str">
        <f t="shared" si="22"/>
        <v>S1004350056300</v>
      </c>
      <c r="B1473">
        <v>43500</v>
      </c>
      <c r="C1473" t="s">
        <v>15</v>
      </c>
      <c r="D1473">
        <v>56300</v>
      </c>
      <c r="E1473" s="1">
        <v>51247.699999999968</v>
      </c>
    </row>
    <row r="1474" spans="1:5" x14ac:dyDescent="0.25">
      <c r="A1474" t="str">
        <f t="shared" si="22"/>
        <v>S1004350056700</v>
      </c>
      <c r="B1474">
        <v>43500</v>
      </c>
      <c r="C1474" t="s">
        <v>15</v>
      </c>
      <c r="D1474">
        <v>56700</v>
      </c>
      <c r="E1474" s="1">
        <v>-1348168.2560000005</v>
      </c>
    </row>
    <row r="1475" spans="1:5" x14ac:dyDescent="0.25">
      <c r="A1475" t="str">
        <f t="shared" ref="A1475:A1538" si="23">C1475&amp;B1475&amp;D1475</f>
        <v>S1004350056800</v>
      </c>
      <c r="B1475">
        <v>43500</v>
      </c>
      <c r="C1475" t="s">
        <v>15</v>
      </c>
      <c r="D1475">
        <v>56800</v>
      </c>
      <c r="E1475" s="1">
        <v>-5</v>
      </c>
    </row>
    <row r="1476" spans="1:5" x14ac:dyDescent="0.25">
      <c r="A1476" t="str">
        <f t="shared" si="23"/>
        <v>S1004350056900</v>
      </c>
      <c r="B1476">
        <v>43500</v>
      </c>
      <c r="C1476" t="s">
        <v>15</v>
      </c>
      <c r="D1476">
        <v>56900</v>
      </c>
      <c r="E1476" s="1">
        <v>-1</v>
      </c>
    </row>
    <row r="1477" spans="1:5" x14ac:dyDescent="0.25">
      <c r="A1477" t="str">
        <f t="shared" si="23"/>
        <v>S1004350058400</v>
      </c>
      <c r="B1477">
        <v>43500</v>
      </c>
      <c r="C1477" t="s">
        <v>15</v>
      </c>
      <c r="D1477">
        <v>58400</v>
      </c>
      <c r="E1477" s="1">
        <v>-124366.98</v>
      </c>
    </row>
    <row r="1478" spans="1:5" x14ac:dyDescent="0.25">
      <c r="A1478" t="str">
        <f t="shared" si="23"/>
        <v>S1004350059000</v>
      </c>
      <c r="B1478">
        <v>43500</v>
      </c>
      <c r="C1478" t="s">
        <v>15</v>
      </c>
      <c r="D1478">
        <v>59000</v>
      </c>
      <c r="E1478" s="1">
        <v>-229461.04999999946</v>
      </c>
    </row>
    <row r="1479" spans="1:5" x14ac:dyDescent="0.25">
      <c r="A1479" t="str">
        <f t="shared" si="23"/>
        <v>S1004350059100</v>
      </c>
      <c r="B1479">
        <v>43500</v>
      </c>
      <c r="C1479" t="s">
        <v>15</v>
      </c>
      <c r="D1479">
        <v>59100</v>
      </c>
      <c r="E1479" s="1">
        <v>-155435.20000000016</v>
      </c>
    </row>
    <row r="1480" spans="1:5" x14ac:dyDescent="0.25">
      <c r="A1480" t="str">
        <f t="shared" si="23"/>
        <v>S1004350059200</v>
      </c>
      <c r="B1480">
        <v>43500</v>
      </c>
      <c r="C1480" t="s">
        <v>15</v>
      </c>
      <c r="D1480">
        <v>59200</v>
      </c>
      <c r="E1480" s="1">
        <v>1</v>
      </c>
    </row>
    <row r="1481" spans="1:5" x14ac:dyDescent="0.25">
      <c r="A1481" t="str">
        <f t="shared" si="23"/>
        <v>S1004350059300</v>
      </c>
      <c r="B1481">
        <v>43500</v>
      </c>
      <c r="C1481" t="s">
        <v>15</v>
      </c>
      <c r="D1481">
        <v>59300</v>
      </c>
      <c r="E1481" s="1">
        <v>3</v>
      </c>
    </row>
    <row r="1482" spans="1:5" x14ac:dyDescent="0.25">
      <c r="A1482" t="str">
        <f t="shared" si="23"/>
        <v>S1004350059400</v>
      </c>
      <c r="B1482">
        <v>43500</v>
      </c>
      <c r="C1482" t="s">
        <v>15</v>
      </c>
      <c r="D1482">
        <v>59400</v>
      </c>
      <c r="E1482" s="1">
        <v>43736</v>
      </c>
    </row>
    <row r="1483" spans="1:5" x14ac:dyDescent="0.25">
      <c r="A1483" t="str">
        <f t="shared" si="23"/>
        <v>S1004350059500</v>
      </c>
      <c r="B1483">
        <v>43500</v>
      </c>
      <c r="C1483" t="s">
        <v>15</v>
      </c>
      <c r="D1483">
        <v>59500</v>
      </c>
      <c r="E1483" s="1">
        <v>593449.18999999994</v>
      </c>
    </row>
    <row r="1484" spans="1:5" x14ac:dyDescent="0.25">
      <c r="A1484" t="str">
        <f t="shared" si="23"/>
        <v>S1004350059600</v>
      </c>
      <c r="B1484">
        <v>43500</v>
      </c>
      <c r="C1484" t="s">
        <v>15</v>
      </c>
      <c r="D1484">
        <v>59600</v>
      </c>
      <c r="E1484" s="1">
        <v>-90138</v>
      </c>
    </row>
    <row r="1485" spans="1:5" x14ac:dyDescent="0.25">
      <c r="A1485" t="str">
        <f t="shared" si="23"/>
        <v>S1004350059700</v>
      </c>
      <c r="B1485">
        <v>43500</v>
      </c>
      <c r="C1485" t="s">
        <v>15</v>
      </c>
      <c r="D1485">
        <v>59700</v>
      </c>
      <c r="E1485" s="1">
        <v>-329813.21999999974</v>
      </c>
    </row>
    <row r="1486" spans="1:5" x14ac:dyDescent="0.25">
      <c r="A1486" t="str">
        <f t="shared" si="23"/>
        <v>S1004350062000</v>
      </c>
      <c r="B1486">
        <v>43500</v>
      </c>
      <c r="C1486" t="s">
        <v>15</v>
      </c>
      <c r="D1486">
        <v>62000</v>
      </c>
      <c r="E1486" s="1">
        <v>-2</v>
      </c>
    </row>
    <row r="1487" spans="1:5" x14ac:dyDescent="0.25">
      <c r="A1487" t="str">
        <f t="shared" si="23"/>
        <v>S1004350062100</v>
      </c>
      <c r="B1487">
        <v>43500</v>
      </c>
      <c r="C1487" t="s">
        <v>15</v>
      </c>
      <c r="D1487">
        <v>62100</v>
      </c>
      <c r="E1487" s="1">
        <v>6767303.3300000001</v>
      </c>
    </row>
    <row r="1488" spans="1:5" x14ac:dyDescent="0.25">
      <c r="A1488" t="str">
        <f t="shared" si="23"/>
        <v>S1004350062400</v>
      </c>
      <c r="B1488">
        <v>43500</v>
      </c>
      <c r="C1488" t="s">
        <v>15</v>
      </c>
      <c r="D1488">
        <v>62400</v>
      </c>
      <c r="E1488" s="1">
        <v>1855934.8200000003</v>
      </c>
    </row>
    <row r="1489" spans="1:5" x14ac:dyDescent="0.25">
      <c r="A1489" t="str">
        <f t="shared" si="23"/>
        <v>S1004350062500</v>
      </c>
      <c r="B1489">
        <v>43500</v>
      </c>
      <c r="C1489" t="s">
        <v>15</v>
      </c>
      <c r="D1489">
        <v>62500</v>
      </c>
      <c r="E1489" s="1">
        <v>0</v>
      </c>
    </row>
    <row r="1490" spans="1:5" x14ac:dyDescent="0.25">
      <c r="A1490" t="str">
        <f t="shared" si="23"/>
        <v>S1004350062700</v>
      </c>
      <c r="B1490">
        <v>43500</v>
      </c>
      <c r="C1490" t="s">
        <v>15</v>
      </c>
      <c r="D1490">
        <v>62700</v>
      </c>
      <c r="E1490" s="1">
        <v>0</v>
      </c>
    </row>
    <row r="1491" spans="1:5" x14ac:dyDescent="0.25">
      <c r="A1491" t="str">
        <f t="shared" si="23"/>
        <v>S1004350063100</v>
      </c>
      <c r="B1491">
        <v>43500</v>
      </c>
      <c r="C1491" t="s">
        <v>15</v>
      </c>
      <c r="D1491">
        <v>63100</v>
      </c>
      <c r="E1491" s="1">
        <v>191666.52000000005</v>
      </c>
    </row>
    <row r="1492" spans="1:5" x14ac:dyDescent="0.25">
      <c r="A1492" t="str">
        <f t="shared" si="23"/>
        <v>S1004350063300</v>
      </c>
      <c r="B1492">
        <v>43500</v>
      </c>
      <c r="C1492" t="s">
        <v>15</v>
      </c>
      <c r="D1492">
        <v>63300</v>
      </c>
      <c r="E1492" s="1">
        <v>3</v>
      </c>
    </row>
    <row r="1493" spans="1:5" x14ac:dyDescent="0.25">
      <c r="A1493" t="str">
        <f t="shared" si="23"/>
        <v>S1004350063400</v>
      </c>
      <c r="B1493">
        <v>43500</v>
      </c>
      <c r="C1493" t="s">
        <v>15</v>
      </c>
      <c r="D1493">
        <v>63400</v>
      </c>
      <c r="E1493" s="1">
        <v>401457.38</v>
      </c>
    </row>
    <row r="1494" spans="1:5" x14ac:dyDescent="0.25">
      <c r="A1494" t="str">
        <f t="shared" si="23"/>
        <v>S1004350063500</v>
      </c>
      <c r="B1494">
        <v>43500</v>
      </c>
      <c r="C1494" t="s">
        <v>15</v>
      </c>
      <c r="D1494">
        <v>63500</v>
      </c>
      <c r="E1494" s="1">
        <v>0</v>
      </c>
    </row>
    <row r="1495" spans="1:5" x14ac:dyDescent="0.25">
      <c r="A1495" t="str">
        <f t="shared" si="23"/>
        <v>S1004350063700</v>
      </c>
      <c r="B1495">
        <v>43500</v>
      </c>
      <c r="C1495" t="s">
        <v>15</v>
      </c>
      <c r="D1495">
        <v>63700</v>
      </c>
      <c r="E1495" s="1">
        <v>610462.75000000012</v>
      </c>
    </row>
    <row r="1496" spans="1:5" x14ac:dyDescent="0.25">
      <c r="A1496" t="str">
        <f t="shared" si="23"/>
        <v>S1004350063900</v>
      </c>
      <c r="B1496">
        <v>43500</v>
      </c>
      <c r="C1496" t="s">
        <v>15</v>
      </c>
      <c r="D1496">
        <v>63900</v>
      </c>
      <c r="E1496" s="1">
        <v>2648619.7799999993</v>
      </c>
    </row>
    <row r="1497" spans="1:5" x14ac:dyDescent="0.25">
      <c r="A1497" t="str">
        <f t="shared" si="23"/>
        <v>S1004350064000</v>
      </c>
      <c r="B1497">
        <v>43500</v>
      </c>
      <c r="C1497" t="s">
        <v>15</v>
      </c>
      <c r="D1497">
        <v>64000</v>
      </c>
      <c r="E1497" s="1">
        <v>-8</v>
      </c>
    </row>
    <row r="1498" spans="1:5" x14ac:dyDescent="0.25">
      <c r="A1498" t="str">
        <f t="shared" si="23"/>
        <v>S1004350064100</v>
      </c>
      <c r="B1498">
        <v>43500</v>
      </c>
      <c r="C1498" t="s">
        <v>15</v>
      </c>
      <c r="D1498">
        <v>64100</v>
      </c>
      <c r="E1498" s="1">
        <v>-7</v>
      </c>
    </row>
    <row r="1499" spans="1:5" x14ac:dyDescent="0.25">
      <c r="A1499" t="str">
        <f t="shared" si="23"/>
        <v>S1004350064200</v>
      </c>
      <c r="B1499">
        <v>43500</v>
      </c>
      <c r="C1499" t="s">
        <v>15</v>
      </c>
      <c r="D1499">
        <v>64200</v>
      </c>
      <c r="E1499" s="1">
        <v>-53388.479999999989</v>
      </c>
    </row>
    <row r="1500" spans="1:5" x14ac:dyDescent="0.25">
      <c r="A1500" t="str">
        <f t="shared" si="23"/>
        <v>S1004350064300</v>
      </c>
      <c r="B1500">
        <v>43500</v>
      </c>
      <c r="C1500" t="s">
        <v>15</v>
      </c>
      <c r="D1500">
        <v>64300</v>
      </c>
      <c r="E1500" s="1">
        <v>-815029.06999999937</v>
      </c>
    </row>
    <row r="1501" spans="1:5" x14ac:dyDescent="0.25">
      <c r="A1501" t="str">
        <f t="shared" si="23"/>
        <v>S1004350064900</v>
      </c>
      <c r="B1501">
        <v>43500</v>
      </c>
      <c r="C1501" t="s">
        <v>15</v>
      </c>
      <c r="D1501">
        <v>64900</v>
      </c>
      <c r="E1501" s="1">
        <v>-3</v>
      </c>
    </row>
    <row r="1502" spans="1:5" x14ac:dyDescent="0.25">
      <c r="A1502" t="str">
        <f t="shared" si="23"/>
        <v>S1004350065500</v>
      </c>
      <c r="B1502">
        <v>43500</v>
      </c>
      <c r="C1502" t="s">
        <v>15</v>
      </c>
      <c r="D1502">
        <v>65500</v>
      </c>
      <c r="E1502" s="1">
        <v>-3282854.0000000009</v>
      </c>
    </row>
    <row r="1503" spans="1:5" x14ac:dyDescent="0.25">
      <c r="A1503" t="str">
        <f t="shared" si="23"/>
        <v>S1004350065600</v>
      </c>
      <c r="B1503">
        <v>43500</v>
      </c>
      <c r="C1503" t="s">
        <v>15</v>
      </c>
      <c r="D1503">
        <v>65600</v>
      </c>
      <c r="E1503" s="1">
        <v>-1</v>
      </c>
    </row>
    <row r="1504" spans="1:5" x14ac:dyDescent="0.25">
      <c r="A1504" t="str">
        <f t="shared" si="23"/>
        <v>S1004350065700</v>
      </c>
      <c r="B1504">
        <v>43500</v>
      </c>
      <c r="C1504" t="s">
        <v>15</v>
      </c>
      <c r="D1504">
        <v>65700</v>
      </c>
      <c r="E1504" s="1">
        <v>0</v>
      </c>
    </row>
    <row r="1505" spans="1:5" x14ac:dyDescent="0.25">
      <c r="A1505" t="str">
        <f t="shared" si="23"/>
        <v>S1004350065800</v>
      </c>
      <c r="B1505">
        <v>43500</v>
      </c>
      <c r="C1505" t="s">
        <v>15</v>
      </c>
      <c r="D1505">
        <v>65800</v>
      </c>
      <c r="E1505" s="1">
        <v>-8</v>
      </c>
    </row>
    <row r="1506" spans="1:5" x14ac:dyDescent="0.25">
      <c r="A1506" t="str">
        <f t="shared" si="23"/>
        <v>S1004350066700</v>
      </c>
      <c r="B1506">
        <v>43500</v>
      </c>
      <c r="C1506" t="s">
        <v>15</v>
      </c>
      <c r="D1506">
        <v>66700</v>
      </c>
      <c r="E1506" s="1">
        <v>407</v>
      </c>
    </row>
    <row r="1507" spans="1:5" x14ac:dyDescent="0.25">
      <c r="A1507" t="str">
        <f t="shared" si="23"/>
        <v>S1004350066800</v>
      </c>
      <c r="B1507">
        <v>43500</v>
      </c>
      <c r="C1507" t="s">
        <v>15</v>
      </c>
      <c r="D1507">
        <v>66800</v>
      </c>
      <c r="E1507" s="1">
        <v>0</v>
      </c>
    </row>
    <row r="1508" spans="1:5" x14ac:dyDescent="0.25">
      <c r="A1508" t="str">
        <f t="shared" si="23"/>
        <v>S1004350068500</v>
      </c>
      <c r="B1508">
        <v>43500</v>
      </c>
      <c r="C1508" t="s">
        <v>15</v>
      </c>
      <c r="D1508">
        <v>68500</v>
      </c>
      <c r="E1508" s="1">
        <v>0</v>
      </c>
    </row>
    <row r="1509" spans="1:5" x14ac:dyDescent="0.25">
      <c r="A1509" t="str">
        <f t="shared" si="23"/>
        <v>S1004350069000</v>
      </c>
      <c r="B1509">
        <v>43500</v>
      </c>
      <c r="C1509" t="s">
        <v>15</v>
      </c>
      <c r="D1509">
        <v>69000</v>
      </c>
      <c r="E1509" s="1">
        <v>-5</v>
      </c>
    </row>
    <row r="1510" spans="1:5" x14ac:dyDescent="0.25">
      <c r="A1510" t="str">
        <f t="shared" si="23"/>
        <v>S1004350069100</v>
      </c>
      <c r="B1510">
        <v>43500</v>
      </c>
      <c r="C1510" t="s">
        <v>15</v>
      </c>
      <c r="D1510">
        <v>69100</v>
      </c>
      <c r="E1510" s="1">
        <v>-4</v>
      </c>
    </row>
    <row r="1511" spans="1:5" x14ac:dyDescent="0.25">
      <c r="A1511" t="str">
        <f t="shared" si="23"/>
        <v>S1004350069200</v>
      </c>
      <c r="B1511">
        <v>43500</v>
      </c>
      <c r="C1511" t="s">
        <v>15</v>
      </c>
      <c r="D1511">
        <v>69200</v>
      </c>
      <c r="E1511" s="1">
        <v>5</v>
      </c>
    </row>
    <row r="1512" spans="1:5" x14ac:dyDescent="0.25">
      <c r="A1512" t="str">
        <f t="shared" si="23"/>
        <v>S1004350069400</v>
      </c>
      <c r="B1512">
        <v>43500</v>
      </c>
      <c r="C1512" t="s">
        <v>15</v>
      </c>
      <c r="D1512">
        <v>69400</v>
      </c>
      <c r="E1512" s="1">
        <v>1</v>
      </c>
    </row>
    <row r="1513" spans="1:5" x14ac:dyDescent="0.25">
      <c r="A1513" t="str">
        <f t="shared" si="23"/>
        <v>S1004350069600</v>
      </c>
      <c r="B1513">
        <v>43500</v>
      </c>
      <c r="C1513" t="s">
        <v>15</v>
      </c>
      <c r="D1513">
        <v>69600</v>
      </c>
      <c r="E1513" s="1">
        <v>-1</v>
      </c>
    </row>
    <row r="1514" spans="1:5" x14ac:dyDescent="0.25">
      <c r="A1514" t="str">
        <f t="shared" si="23"/>
        <v>S1004350072100</v>
      </c>
      <c r="B1514">
        <v>43500</v>
      </c>
      <c r="C1514" t="s">
        <v>15</v>
      </c>
      <c r="D1514">
        <v>72100</v>
      </c>
      <c r="E1514" s="1">
        <v>80262</v>
      </c>
    </row>
    <row r="1515" spans="1:5" x14ac:dyDescent="0.25">
      <c r="A1515" t="str">
        <f t="shared" si="23"/>
        <v>S1004350072500</v>
      </c>
      <c r="B1515">
        <v>43500</v>
      </c>
      <c r="C1515" t="s">
        <v>15</v>
      </c>
      <c r="D1515">
        <v>72500</v>
      </c>
      <c r="E1515" s="1">
        <v>0</v>
      </c>
    </row>
    <row r="1516" spans="1:5" x14ac:dyDescent="0.25">
      <c r="A1516" t="str">
        <f t="shared" si="23"/>
        <v>S1004350072600</v>
      </c>
      <c r="B1516">
        <v>43500</v>
      </c>
      <c r="C1516" t="s">
        <v>15</v>
      </c>
      <c r="D1516">
        <v>72600</v>
      </c>
      <c r="E1516" s="1">
        <v>2687439</v>
      </c>
    </row>
    <row r="1517" spans="1:5" x14ac:dyDescent="0.25">
      <c r="A1517" t="str">
        <f t="shared" si="23"/>
        <v>S1004350072700</v>
      </c>
      <c r="B1517">
        <v>43500</v>
      </c>
      <c r="C1517" t="s">
        <v>15</v>
      </c>
      <c r="D1517">
        <v>72700</v>
      </c>
      <c r="E1517" s="1">
        <v>0</v>
      </c>
    </row>
    <row r="1518" spans="1:5" x14ac:dyDescent="0.25">
      <c r="A1518" t="str">
        <f t="shared" si="23"/>
        <v>S1004350072800</v>
      </c>
      <c r="B1518">
        <v>43500</v>
      </c>
      <c r="C1518" t="s">
        <v>15</v>
      </c>
      <c r="D1518">
        <v>72800</v>
      </c>
      <c r="E1518" s="1">
        <v>0</v>
      </c>
    </row>
    <row r="1519" spans="1:5" x14ac:dyDescent="0.25">
      <c r="A1519" t="str">
        <f t="shared" si="23"/>
        <v>S1004350072900</v>
      </c>
      <c r="B1519">
        <v>43500</v>
      </c>
      <c r="C1519" t="s">
        <v>15</v>
      </c>
      <c r="D1519">
        <v>72900</v>
      </c>
      <c r="E1519" s="1">
        <v>8</v>
      </c>
    </row>
    <row r="1520" spans="1:5" x14ac:dyDescent="0.25">
      <c r="A1520" t="str">
        <f t="shared" si="23"/>
        <v>S1004350073000</v>
      </c>
      <c r="B1520">
        <v>43500</v>
      </c>
      <c r="C1520" t="s">
        <v>15</v>
      </c>
      <c r="D1520">
        <v>73000</v>
      </c>
      <c r="E1520" s="1">
        <v>13317.12</v>
      </c>
    </row>
    <row r="1521" spans="1:5" x14ac:dyDescent="0.25">
      <c r="A1521" t="str">
        <f t="shared" si="23"/>
        <v>S1004350073100</v>
      </c>
      <c r="B1521">
        <v>43500</v>
      </c>
      <c r="C1521" t="s">
        <v>15</v>
      </c>
      <c r="D1521">
        <v>73100</v>
      </c>
      <c r="E1521" s="1">
        <v>56870.489999999991</v>
      </c>
    </row>
    <row r="1522" spans="1:5" x14ac:dyDescent="0.25">
      <c r="A1522" t="str">
        <f t="shared" si="23"/>
        <v>S1004350073300</v>
      </c>
      <c r="B1522">
        <v>43500</v>
      </c>
      <c r="C1522" t="s">
        <v>15</v>
      </c>
      <c r="D1522">
        <v>73300</v>
      </c>
      <c r="E1522" s="1">
        <v>-7553.7499999999891</v>
      </c>
    </row>
    <row r="1523" spans="1:5" x14ac:dyDescent="0.25">
      <c r="A1523" t="str">
        <f t="shared" si="23"/>
        <v>S1004350073500</v>
      </c>
      <c r="B1523">
        <v>43500</v>
      </c>
      <c r="C1523" t="s">
        <v>15</v>
      </c>
      <c r="D1523">
        <v>73500</v>
      </c>
      <c r="E1523" s="1">
        <v>-17689760</v>
      </c>
    </row>
    <row r="1524" spans="1:5" x14ac:dyDescent="0.25">
      <c r="A1524" t="str">
        <f t="shared" si="23"/>
        <v>S1004350073600</v>
      </c>
      <c r="B1524">
        <v>43500</v>
      </c>
      <c r="C1524" t="s">
        <v>15</v>
      </c>
      <c r="D1524">
        <v>73600</v>
      </c>
      <c r="E1524" s="1">
        <v>12642</v>
      </c>
    </row>
    <row r="1525" spans="1:5" x14ac:dyDescent="0.25">
      <c r="A1525" t="str">
        <f t="shared" si="23"/>
        <v>S1004350073700</v>
      </c>
      <c r="B1525">
        <v>43500</v>
      </c>
      <c r="C1525" t="s">
        <v>15</v>
      </c>
      <c r="D1525">
        <v>73700</v>
      </c>
      <c r="E1525" s="1">
        <v>399</v>
      </c>
    </row>
    <row r="1526" spans="1:5" x14ac:dyDescent="0.25">
      <c r="A1526" t="str">
        <f t="shared" si="23"/>
        <v>S1004350074000</v>
      </c>
      <c r="B1526">
        <v>43500</v>
      </c>
      <c r="C1526" t="s">
        <v>15</v>
      </c>
      <c r="D1526">
        <v>74000</v>
      </c>
      <c r="E1526" s="1">
        <v>161258.23000000001</v>
      </c>
    </row>
    <row r="1527" spans="1:5" x14ac:dyDescent="0.25">
      <c r="A1527" t="str">
        <f t="shared" si="23"/>
        <v>S1004350074100</v>
      </c>
      <c r="B1527">
        <v>43500</v>
      </c>
      <c r="C1527" t="s">
        <v>15</v>
      </c>
      <c r="D1527">
        <v>74100</v>
      </c>
      <c r="E1527" s="1">
        <v>-1333391.7229999993</v>
      </c>
    </row>
    <row r="1528" spans="1:5" x14ac:dyDescent="0.25">
      <c r="A1528" t="str">
        <f t="shared" si="23"/>
        <v>S1004350074200</v>
      </c>
      <c r="B1528">
        <v>43500</v>
      </c>
      <c r="C1528" t="s">
        <v>15</v>
      </c>
      <c r="D1528">
        <v>74200</v>
      </c>
      <c r="E1528" s="1">
        <v>40271.620000000003</v>
      </c>
    </row>
    <row r="1529" spans="1:5" x14ac:dyDescent="0.25">
      <c r="A1529" t="str">
        <f t="shared" si="23"/>
        <v>S1004350074400</v>
      </c>
      <c r="B1529">
        <v>43500</v>
      </c>
      <c r="C1529" t="s">
        <v>15</v>
      </c>
      <c r="D1529">
        <v>74400</v>
      </c>
      <c r="E1529" s="1">
        <v>-2</v>
      </c>
    </row>
    <row r="1530" spans="1:5" x14ac:dyDescent="0.25">
      <c r="A1530" t="str">
        <f t="shared" si="23"/>
        <v>S1004350074600</v>
      </c>
      <c r="B1530">
        <v>43500</v>
      </c>
      <c r="C1530" t="s">
        <v>15</v>
      </c>
      <c r="D1530">
        <v>74600</v>
      </c>
      <c r="E1530" s="1">
        <v>-5</v>
      </c>
    </row>
    <row r="1531" spans="1:5" x14ac:dyDescent="0.25">
      <c r="A1531" t="str">
        <f t="shared" si="23"/>
        <v>S1004350074900</v>
      </c>
      <c r="B1531">
        <v>43500</v>
      </c>
      <c r="C1531" t="s">
        <v>15</v>
      </c>
      <c r="D1531">
        <v>74900</v>
      </c>
      <c r="E1531" s="1">
        <v>-3065647.8000000003</v>
      </c>
    </row>
    <row r="1532" spans="1:5" x14ac:dyDescent="0.25">
      <c r="A1532" t="str">
        <f t="shared" si="23"/>
        <v>S1004350075100</v>
      </c>
      <c r="B1532">
        <v>43500</v>
      </c>
      <c r="C1532" t="s">
        <v>15</v>
      </c>
      <c r="D1532">
        <v>75100</v>
      </c>
      <c r="E1532" s="1">
        <v>0</v>
      </c>
    </row>
    <row r="1533" spans="1:5" x14ac:dyDescent="0.25">
      <c r="A1533" t="str">
        <f t="shared" si="23"/>
        <v>S1004350075400</v>
      </c>
      <c r="B1533">
        <v>43500</v>
      </c>
      <c r="C1533" t="s">
        <v>15</v>
      </c>
      <c r="D1533">
        <v>75400</v>
      </c>
      <c r="E1533" s="1">
        <v>4</v>
      </c>
    </row>
    <row r="1534" spans="1:5" x14ac:dyDescent="0.25">
      <c r="A1534" t="str">
        <f t="shared" si="23"/>
        <v>S1004350075600</v>
      </c>
      <c r="B1534">
        <v>43500</v>
      </c>
      <c r="C1534" t="s">
        <v>15</v>
      </c>
      <c r="D1534">
        <v>75600</v>
      </c>
      <c r="E1534" s="1">
        <v>-4</v>
      </c>
    </row>
    <row r="1535" spans="1:5" x14ac:dyDescent="0.25">
      <c r="A1535" t="str">
        <f t="shared" si="23"/>
        <v>S1004350075800</v>
      </c>
      <c r="B1535">
        <v>43500</v>
      </c>
      <c r="C1535" t="s">
        <v>15</v>
      </c>
      <c r="D1535">
        <v>75800</v>
      </c>
      <c r="E1535" s="1">
        <v>-1180938.8299999984</v>
      </c>
    </row>
    <row r="1536" spans="1:5" x14ac:dyDescent="0.25">
      <c r="A1536" t="str">
        <f t="shared" si="23"/>
        <v>S1004350075900</v>
      </c>
      <c r="B1536">
        <v>43500</v>
      </c>
      <c r="C1536" t="s">
        <v>15</v>
      </c>
      <c r="D1536">
        <v>75900</v>
      </c>
      <c r="E1536" s="1">
        <v>3131.39</v>
      </c>
    </row>
    <row r="1537" spans="1:5" x14ac:dyDescent="0.25">
      <c r="A1537" t="str">
        <f t="shared" si="23"/>
        <v>S1004350076500</v>
      </c>
      <c r="B1537">
        <v>43500</v>
      </c>
      <c r="C1537" t="s">
        <v>15</v>
      </c>
      <c r="D1537">
        <v>76500</v>
      </c>
      <c r="E1537" s="1">
        <v>-8</v>
      </c>
    </row>
    <row r="1538" spans="1:5" x14ac:dyDescent="0.25">
      <c r="A1538" t="str">
        <f t="shared" si="23"/>
        <v>S1004350076700</v>
      </c>
      <c r="B1538">
        <v>43500</v>
      </c>
      <c r="C1538" t="s">
        <v>15</v>
      </c>
      <c r="D1538">
        <v>76700</v>
      </c>
      <c r="E1538" s="1">
        <v>154257.98000000004</v>
      </c>
    </row>
    <row r="1539" spans="1:5" x14ac:dyDescent="0.25">
      <c r="A1539" t="str">
        <f t="shared" ref="A1539:A1602" si="24">C1539&amp;B1539&amp;D1539</f>
        <v>S1004350076800</v>
      </c>
      <c r="B1539">
        <v>43500</v>
      </c>
      <c r="C1539" t="s">
        <v>15</v>
      </c>
      <c r="D1539">
        <v>76800</v>
      </c>
      <c r="E1539" s="1">
        <v>-1</v>
      </c>
    </row>
    <row r="1540" spans="1:5" x14ac:dyDescent="0.25">
      <c r="A1540" t="str">
        <f t="shared" si="24"/>
        <v>S1004350076900</v>
      </c>
      <c r="B1540">
        <v>43500</v>
      </c>
      <c r="C1540" t="s">
        <v>15</v>
      </c>
      <c r="D1540">
        <v>76900</v>
      </c>
      <c r="E1540" s="1">
        <v>8446857.6999999993</v>
      </c>
    </row>
    <row r="1541" spans="1:5" x14ac:dyDescent="0.25">
      <c r="A1541" t="str">
        <f t="shared" si="24"/>
        <v>S1004350078400</v>
      </c>
      <c r="B1541">
        <v>43500</v>
      </c>
      <c r="C1541" t="s">
        <v>15</v>
      </c>
      <c r="D1541">
        <v>78400</v>
      </c>
      <c r="E1541" s="1">
        <v>-0.16</v>
      </c>
    </row>
    <row r="1542" spans="1:5" x14ac:dyDescent="0.25">
      <c r="A1542" t="str">
        <f t="shared" si="24"/>
        <v>S1004350079000</v>
      </c>
      <c r="B1542">
        <v>43500</v>
      </c>
      <c r="C1542" t="s">
        <v>15</v>
      </c>
      <c r="D1542">
        <v>79000</v>
      </c>
      <c r="E1542" s="1">
        <v>2</v>
      </c>
    </row>
    <row r="1543" spans="1:5" x14ac:dyDescent="0.25">
      <c r="A1543" t="str">
        <f t="shared" si="24"/>
        <v>S1004350079100</v>
      </c>
      <c r="B1543">
        <v>43500</v>
      </c>
      <c r="C1543" t="s">
        <v>15</v>
      </c>
      <c r="D1543">
        <v>79100</v>
      </c>
      <c r="E1543" s="1">
        <v>3</v>
      </c>
    </row>
    <row r="1544" spans="1:5" x14ac:dyDescent="0.25">
      <c r="A1544" t="str">
        <f t="shared" si="24"/>
        <v>S1004350079200</v>
      </c>
      <c r="B1544">
        <v>43500</v>
      </c>
      <c r="C1544" t="s">
        <v>15</v>
      </c>
      <c r="D1544">
        <v>79200</v>
      </c>
      <c r="E1544" s="1">
        <v>1272270.0199999996</v>
      </c>
    </row>
    <row r="1545" spans="1:5" x14ac:dyDescent="0.25">
      <c r="A1545" t="str">
        <f t="shared" si="24"/>
        <v>S1004350079400</v>
      </c>
      <c r="B1545">
        <v>43500</v>
      </c>
      <c r="C1545" t="s">
        <v>15</v>
      </c>
      <c r="D1545">
        <v>79400</v>
      </c>
      <c r="E1545" s="1">
        <v>1047394.2200000007</v>
      </c>
    </row>
    <row r="1546" spans="1:5" x14ac:dyDescent="0.25">
      <c r="A1546" t="str">
        <f t="shared" si="24"/>
        <v>S1004350079500</v>
      </c>
      <c r="B1546">
        <v>43500</v>
      </c>
      <c r="C1546" t="s">
        <v>15</v>
      </c>
      <c r="D1546">
        <v>79500</v>
      </c>
      <c r="E1546" s="1">
        <v>-1</v>
      </c>
    </row>
    <row r="1547" spans="1:5" x14ac:dyDescent="0.25">
      <c r="A1547" t="str">
        <f t="shared" si="24"/>
        <v>S1004350079600</v>
      </c>
      <c r="B1547">
        <v>43500</v>
      </c>
      <c r="C1547" t="s">
        <v>15</v>
      </c>
      <c r="D1547">
        <v>79600</v>
      </c>
      <c r="E1547" s="1">
        <v>2</v>
      </c>
    </row>
    <row r="1548" spans="1:5" x14ac:dyDescent="0.25">
      <c r="A1548" t="str">
        <f t="shared" si="24"/>
        <v>S1004350079700</v>
      </c>
      <c r="B1548">
        <v>43500</v>
      </c>
      <c r="C1548" t="s">
        <v>15</v>
      </c>
      <c r="D1548">
        <v>79700</v>
      </c>
      <c r="E1548" s="1">
        <v>-26016.23</v>
      </c>
    </row>
    <row r="1549" spans="1:5" x14ac:dyDescent="0.25">
      <c r="A1549" t="str">
        <f t="shared" si="24"/>
        <v>S1004350079800</v>
      </c>
      <c r="B1549">
        <v>43500</v>
      </c>
      <c r="C1549" t="s">
        <v>15</v>
      </c>
      <c r="D1549">
        <v>79800</v>
      </c>
      <c r="E1549" s="1">
        <v>-1</v>
      </c>
    </row>
    <row r="1550" spans="1:5" x14ac:dyDescent="0.25">
      <c r="A1550" t="str">
        <f t="shared" si="24"/>
        <v>S1004350082000</v>
      </c>
      <c r="B1550">
        <v>43500</v>
      </c>
      <c r="C1550" t="s">
        <v>15</v>
      </c>
      <c r="D1550">
        <v>82000</v>
      </c>
      <c r="E1550" s="1">
        <v>-275678.90999999997</v>
      </c>
    </row>
    <row r="1551" spans="1:5" x14ac:dyDescent="0.25">
      <c r="A1551" t="str">
        <f t="shared" si="24"/>
        <v>S1004350082100</v>
      </c>
      <c r="B1551">
        <v>43500</v>
      </c>
      <c r="C1551" t="s">
        <v>15</v>
      </c>
      <c r="D1551">
        <v>82100</v>
      </c>
      <c r="E1551" s="1">
        <v>-306421.15000000014</v>
      </c>
    </row>
    <row r="1552" spans="1:5" x14ac:dyDescent="0.25">
      <c r="A1552" t="str">
        <f t="shared" si="24"/>
        <v>S1004350082200</v>
      </c>
      <c r="B1552">
        <v>43500</v>
      </c>
      <c r="C1552" t="s">
        <v>15</v>
      </c>
      <c r="D1552">
        <v>82200</v>
      </c>
      <c r="E1552" s="1">
        <v>-337094.49000000022</v>
      </c>
    </row>
    <row r="1553" spans="1:5" x14ac:dyDescent="0.25">
      <c r="A1553" t="str">
        <f t="shared" si="24"/>
        <v>S1004350082300</v>
      </c>
      <c r="B1553">
        <v>43500</v>
      </c>
      <c r="C1553" t="s">
        <v>15</v>
      </c>
      <c r="D1553">
        <v>82300</v>
      </c>
      <c r="E1553" s="1">
        <v>1</v>
      </c>
    </row>
    <row r="1554" spans="1:5" x14ac:dyDescent="0.25">
      <c r="A1554" t="str">
        <f t="shared" si="24"/>
        <v>S1004350082400</v>
      </c>
      <c r="B1554">
        <v>43500</v>
      </c>
      <c r="C1554" t="s">
        <v>15</v>
      </c>
      <c r="D1554">
        <v>82400</v>
      </c>
      <c r="E1554" s="1">
        <v>0</v>
      </c>
    </row>
    <row r="1555" spans="1:5" x14ac:dyDescent="0.25">
      <c r="A1555" t="str">
        <f t="shared" si="24"/>
        <v>S1004350082500</v>
      </c>
      <c r="B1555">
        <v>43500</v>
      </c>
      <c r="C1555" t="s">
        <v>15</v>
      </c>
      <c r="D1555">
        <v>82500</v>
      </c>
      <c r="E1555" s="1">
        <v>-1</v>
      </c>
    </row>
    <row r="1556" spans="1:5" x14ac:dyDescent="0.25">
      <c r="A1556" t="str">
        <f t="shared" si="24"/>
        <v>S1004350082700</v>
      </c>
      <c r="B1556">
        <v>43500</v>
      </c>
      <c r="C1556" t="s">
        <v>15</v>
      </c>
      <c r="D1556">
        <v>82700</v>
      </c>
      <c r="E1556" s="1">
        <v>-154589.71999999994</v>
      </c>
    </row>
    <row r="1557" spans="1:5" x14ac:dyDescent="0.25">
      <c r="A1557" t="str">
        <f t="shared" si="24"/>
        <v>S1004350082900</v>
      </c>
      <c r="B1557">
        <v>43500</v>
      </c>
      <c r="C1557" t="s">
        <v>15</v>
      </c>
      <c r="D1557">
        <v>82900</v>
      </c>
      <c r="E1557" s="1">
        <v>-24157.910000000003</v>
      </c>
    </row>
    <row r="1558" spans="1:5" x14ac:dyDescent="0.25">
      <c r="A1558" t="str">
        <f t="shared" si="24"/>
        <v>S1004350083200</v>
      </c>
      <c r="B1558">
        <v>43500</v>
      </c>
      <c r="C1558" t="s">
        <v>15</v>
      </c>
      <c r="D1558">
        <v>83200</v>
      </c>
      <c r="E1558" s="1">
        <v>-3593297.19</v>
      </c>
    </row>
    <row r="1559" spans="1:5" x14ac:dyDescent="0.25">
      <c r="A1559" t="str">
        <f t="shared" si="24"/>
        <v>S1004350083300</v>
      </c>
      <c r="B1559">
        <v>43500</v>
      </c>
      <c r="C1559" t="s">
        <v>15</v>
      </c>
      <c r="D1559">
        <v>83300</v>
      </c>
      <c r="E1559" s="1">
        <v>51035.15</v>
      </c>
    </row>
    <row r="1560" spans="1:5" x14ac:dyDescent="0.25">
      <c r="A1560" t="str">
        <f t="shared" si="24"/>
        <v>S1004350083400</v>
      </c>
      <c r="B1560">
        <v>43500</v>
      </c>
      <c r="C1560" t="s">
        <v>15</v>
      </c>
      <c r="D1560">
        <v>83400</v>
      </c>
      <c r="E1560" s="1">
        <v>-499641.74999999988</v>
      </c>
    </row>
    <row r="1561" spans="1:5" x14ac:dyDescent="0.25">
      <c r="A1561" t="str">
        <f t="shared" si="24"/>
        <v>S1004350083500</v>
      </c>
      <c r="B1561">
        <v>43500</v>
      </c>
      <c r="C1561" t="s">
        <v>15</v>
      </c>
      <c r="D1561">
        <v>83500</v>
      </c>
      <c r="E1561" s="1">
        <v>0</v>
      </c>
    </row>
    <row r="1562" spans="1:5" x14ac:dyDescent="0.25">
      <c r="A1562" t="str">
        <f t="shared" si="24"/>
        <v>S1004350084000</v>
      </c>
      <c r="B1562">
        <v>43500</v>
      </c>
      <c r="C1562" t="s">
        <v>15</v>
      </c>
      <c r="D1562">
        <v>84000</v>
      </c>
      <c r="E1562" s="1">
        <v>-3391177.709999999</v>
      </c>
    </row>
    <row r="1563" spans="1:5" x14ac:dyDescent="0.25">
      <c r="A1563" t="str">
        <f t="shared" si="24"/>
        <v>S1004350084400</v>
      </c>
      <c r="B1563">
        <v>43500</v>
      </c>
      <c r="C1563" t="s">
        <v>15</v>
      </c>
      <c r="D1563">
        <v>84400</v>
      </c>
      <c r="E1563" s="1">
        <v>-5</v>
      </c>
    </row>
    <row r="1564" spans="1:5" x14ac:dyDescent="0.25">
      <c r="A1564" t="str">
        <f t="shared" si="24"/>
        <v>S1004350084500</v>
      </c>
      <c r="B1564">
        <v>43500</v>
      </c>
      <c r="C1564" t="s">
        <v>15</v>
      </c>
      <c r="D1564">
        <v>84500</v>
      </c>
      <c r="E1564" s="1">
        <v>-131574.52000000002</v>
      </c>
    </row>
    <row r="1565" spans="1:5" x14ac:dyDescent="0.25">
      <c r="A1565" t="str">
        <f t="shared" si="24"/>
        <v>S1004350084600</v>
      </c>
      <c r="B1565">
        <v>43500</v>
      </c>
      <c r="C1565" t="s">
        <v>15</v>
      </c>
      <c r="D1565">
        <v>84600</v>
      </c>
      <c r="E1565" s="1">
        <v>0</v>
      </c>
    </row>
    <row r="1566" spans="1:5" x14ac:dyDescent="0.25">
      <c r="A1566" t="str">
        <f t="shared" si="24"/>
        <v>S1004350084700</v>
      </c>
      <c r="B1566">
        <v>43500</v>
      </c>
      <c r="C1566" t="s">
        <v>15</v>
      </c>
      <c r="D1566">
        <v>84700</v>
      </c>
      <c r="E1566" s="1">
        <v>34748.97999999996</v>
      </c>
    </row>
    <row r="1567" spans="1:5" x14ac:dyDescent="0.25">
      <c r="A1567" t="str">
        <f t="shared" si="24"/>
        <v>S1004350084800</v>
      </c>
      <c r="B1567">
        <v>43500</v>
      </c>
      <c r="C1567" t="s">
        <v>15</v>
      </c>
      <c r="D1567">
        <v>84800</v>
      </c>
      <c r="E1567" s="1">
        <v>1157275.8500000001</v>
      </c>
    </row>
    <row r="1568" spans="1:5" x14ac:dyDescent="0.25">
      <c r="A1568" t="str">
        <f t="shared" si="24"/>
        <v>S1004350084900</v>
      </c>
      <c r="B1568">
        <v>43500</v>
      </c>
      <c r="C1568" t="s">
        <v>15</v>
      </c>
      <c r="D1568">
        <v>84900</v>
      </c>
      <c r="E1568" s="1">
        <v>5</v>
      </c>
    </row>
    <row r="1569" spans="1:5" x14ac:dyDescent="0.25">
      <c r="A1569" t="str">
        <f t="shared" si="24"/>
        <v>S1004350085100</v>
      </c>
      <c r="B1569">
        <v>43500</v>
      </c>
      <c r="C1569" t="s">
        <v>15</v>
      </c>
      <c r="D1569">
        <v>85100</v>
      </c>
      <c r="E1569" s="1">
        <v>-574935.28000000061</v>
      </c>
    </row>
    <row r="1570" spans="1:5" x14ac:dyDescent="0.25">
      <c r="A1570" t="str">
        <f t="shared" si="24"/>
        <v>S1004350085200</v>
      </c>
      <c r="B1570">
        <v>43500</v>
      </c>
      <c r="C1570" t="s">
        <v>15</v>
      </c>
      <c r="D1570">
        <v>85200</v>
      </c>
      <c r="E1570" s="1">
        <v>74867.739999999947</v>
      </c>
    </row>
    <row r="1571" spans="1:5" x14ac:dyDescent="0.25">
      <c r="A1571" t="str">
        <f t="shared" si="24"/>
        <v>S1004350085800</v>
      </c>
      <c r="B1571">
        <v>43500</v>
      </c>
      <c r="C1571" t="s">
        <v>15</v>
      </c>
      <c r="D1571">
        <v>85800</v>
      </c>
      <c r="E1571" s="1">
        <v>-80920.649999999921</v>
      </c>
    </row>
    <row r="1572" spans="1:5" x14ac:dyDescent="0.25">
      <c r="A1572" t="str">
        <f t="shared" si="24"/>
        <v>S1004350085900</v>
      </c>
      <c r="B1572">
        <v>43500</v>
      </c>
      <c r="C1572" t="s">
        <v>15</v>
      </c>
      <c r="D1572">
        <v>85900</v>
      </c>
      <c r="E1572" s="1">
        <v>304361.7300000001</v>
      </c>
    </row>
    <row r="1573" spans="1:5" x14ac:dyDescent="0.25">
      <c r="A1573" t="str">
        <f t="shared" si="24"/>
        <v>S1004350086500</v>
      </c>
      <c r="B1573">
        <v>43500</v>
      </c>
      <c r="C1573" t="s">
        <v>15</v>
      </c>
      <c r="D1573">
        <v>86500</v>
      </c>
      <c r="E1573" s="1">
        <v>3915351.03</v>
      </c>
    </row>
    <row r="1574" spans="1:5" x14ac:dyDescent="0.25">
      <c r="A1574" t="str">
        <f t="shared" si="24"/>
        <v>S1004350086700</v>
      </c>
      <c r="B1574">
        <v>43500</v>
      </c>
      <c r="C1574" t="s">
        <v>15</v>
      </c>
      <c r="D1574">
        <v>86700</v>
      </c>
      <c r="E1574" s="1">
        <v>15075.5</v>
      </c>
    </row>
    <row r="1575" spans="1:5" x14ac:dyDescent="0.25">
      <c r="A1575" t="str">
        <f t="shared" si="24"/>
        <v>S1004350086800</v>
      </c>
      <c r="B1575">
        <v>43500</v>
      </c>
      <c r="C1575" t="s">
        <v>15</v>
      </c>
      <c r="D1575">
        <v>86800</v>
      </c>
      <c r="E1575" s="1">
        <v>-1</v>
      </c>
    </row>
    <row r="1576" spans="1:5" x14ac:dyDescent="0.25">
      <c r="A1576" t="str">
        <f t="shared" si="24"/>
        <v>S1004350086900</v>
      </c>
      <c r="B1576">
        <v>43500</v>
      </c>
      <c r="C1576" t="s">
        <v>15</v>
      </c>
      <c r="D1576">
        <v>86900</v>
      </c>
      <c r="E1576" s="1">
        <v>0</v>
      </c>
    </row>
    <row r="1577" spans="1:5" x14ac:dyDescent="0.25">
      <c r="A1577" t="str">
        <f t="shared" si="24"/>
        <v>S1004350089200</v>
      </c>
      <c r="B1577">
        <v>43500</v>
      </c>
      <c r="C1577" t="s">
        <v>15</v>
      </c>
      <c r="D1577">
        <v>89200</v>
      </c>
      <c r="E1577" s="1">
        <v>-897217.35000000009</v>
      </c>
    </row>
    <row r="1578" spans="1:5" x14ac:dyDescent="0.25">
      <c r="A1578" t="str">
        <f t="shared" si="24"/>
        <v>S10043500900GE</v>
      </c>
      <c r="B1578">
        <v>43500</v>
      </c>
      <c r="C1578" t="s">
        <v>15</v>
      </c>
      <c r="D1578" t="s">
        <v>746</v>
      </c>
      <c r="E1578" s="1">
        <v>0</v>
      </c>
    </row>
    <row r="1579" spans="1:5" x14ac:dyDescent="0.25">
      <c r="A1579" t="str">
        <f t="shared" si="24"/>
        <v>S1004350090100</v>
      </c>
      <c r="B1579">
        <v>43500</v>
      </c>
      <c r="C1579" t="s">
        <v>15</v>
      </c>
      <c r="D1579">
        <v>90100</v>
      </c>
      <c r="E1579" s="1">
        <v>0</v>
      </c>
    </row>
    <row r="1580" spans="1:5" x14ac:dyDescent="0.25">
      <c r="A1580" t="str">
        <f t="shared" si="24"/>
        <v>S1004350090200</v>
      </c>
      <c r="B1580">
        <v>43500</v>
      </c>
      <c r="C1580" t="s">
        <v>15</v>
      </c>
      <c r="D1580">
        <v>90200</v>
      </c>
      <c r="E1580" s="1">
        <v>-1</v>
      </c>
    </row>
    <row r="1581" spans="1:5" x14ac:dyDescent="0.25">
      <c r="A1581" t="str">
        <f t="shared" si="24"/>
        <v>S1004350090300</v>
      </c>
      <c r="B1581">
        <v>43500</v>
      </c>
      <c r="C1581" t="s">
        <v>15</v>
      </c>
      <c r="D1581">
        <v>90300</v>
      </c>
      <c r="E1581" s="1">
        <v>-29167103.920000002</v>
      </c>
    </row>
    <row r="1582" spans="1:5" x14ac:dyDescent="0.25">
      <c r="A1582" t="str">
        <f t="shared" si="24"/>
        <v>S1004350093000</v>
      </c>
      <c r="B1582">
        <v>43500</v>
      </c>
      <c r="C1582" t="s">
        <v>15</v>
      </c>
      <c r="D1582">
        <v>93000</v>
      </c>
      <c r="E1582" s="1">
        <v>-90019</v>
      </c>
    </row>
    <row r="1583" spans="1:5" x14ac:dyDescent="0.25">
      <c r="A1583" t="str">
        <f t="shared" si="24"/>
        <v>S1004350094000</v>
      </c>
      <c r="B1583">
        <v>43500</v>
      </c>
      <c r="C1583" t="s">
        <v>15</v>
      </c>
      <c r="D1583">
        <v>94000</v>
      </c>
      <c r="E1583" s="1">
        <v>4.5474735088646412E-12</v>
      </c>
    </row>
    <row r="1584" spans="1:5" x14ac:dyDescent="0.25">
      <c r="A1584" t="str">
        <f t="shared" si="24"/>
        <v>S1004350094500</v>
      </c>
      <c r="B1584">
        <v>43500</v>
      </c>
      <c r="C1584" t="s">
        <v>15</v>
      </c>
      <c r="D1584">
        <v>94500</v>
      </c>
      <c r="E1584" s="1">
        <v>0</v>
      </c>
    </row>
    <row r="1585" spans="1:5" x14ac:dyDescent="0.25">
      <c r="A1585" t="str">
        <f t="shared" si="24"/>
        <v>S1004350096500</v>
      </c>
      <c r="B1585">
        <v>43500</v>
      </c>
      <c r="C1585" t="s">
        <v>15</v>
      </c>
      <c r="D1585">
        <v>96500</v>
      </c>
      <c r="E1585" s="1">
        <v>0</v>
      </c>
    </row>
    <row r="1586" spans="1:5" x14ac:dyDescent="0.25">
      <c r="A1586" t="str">
        <f t="shared" si="24"/>
        <v>S1004350096700</v>
      </c>
      <c r="B1586">
        <v>43500</v>
      </c>
      <c r="C1586" t="s">
        <v>15</v>
      </c>
      <c r="D1586">
        <v>96700</v>
      </c>
      <c r="E1586" s="1">
        <v>0</v>
      </c>
    </row>
    <row r="1587" spans="1:5" x14ac:dyDescent="0.25">
      <c r="A1587" t="str">
        <f t="shared" si="24"/>
        <v>S1004350097100</v>
      </c>
      <c r="B1587">
        <v>43500</v>
      </c>
      <c r="C1587" t="s">
        <v>15</v>
      </c>
      <c r="D1587">
        <v>97100</v>
      </c>
      <c r="E1587" s="1">
        <v>822372.31999999983</v>
      </c>
    </row>
    <row r="1588" spans="1:5" x14ac:dyDescent="0.25">
      <c r="A1588" t="str">
        <f t="shared" si="24"/>
        <v>S1004350097400</v>
      </c>
      <c r="B1588">
        <v>43500</v>
      </c>
      <c r="C1588" t="s">
        <v>15</v>
      </c>
      <c r="D1588">
        <v>97400</v>
      </c>
      <c r="E1588" s="1">
        <v>0</v>
      </c>
    </row>
    <row r="1589" spans="1:5" x14ac:dyDescent="0.25">
      <c r="A1589" t="str">
        <f t="shared" si="24"/>
        <v>S1004350097500</v>
      </c>
      <c r="B1589">
        <v>43500</v>
      </c>
      <c r="C1589" t="s">
        <v>15</v>
      </c>
      <c r="D1589">
        <v>97500</v>
      </c>
      <c r="E1589" s="1">
        <v>124037.06999999657</v>
      </c>
    </row>
    <row r="1590" spans="1:5" x14ac:dyDescent="0.25">
      <c r="A1590" t="str">
        <f t="shared" si="24"/>
        <v>S1004350098900</v>
      </c>
      <c r="B1590">
        <v>43500</v>
      </c>
      <c r="C1590" t="s">
        <v>15</v>
      </c>
      <c r="D1590">
        <v>98900</v>
      </c>
      <c r="E1590" s="1">
        <v>0</v>
      </c>
    </row>
    <row r="1591" spans="1:5" x14ac:dyDescent="0.25">
      <c r="A1591" t="str">
        <f t="shared" si="24"/>
        <v>S1004350099100</v>
      </c>
      <c r="B1591">
        <v>43500</v>
      </c>
      <c r="C1591" t="s">
        <v>15</v>
      </c>
      <c r="D1591">
        <v>99100</v>
      </c>
      <c r="E1591" s="1">
        <v>0</v>
      </c>
    </row>
    <row r="1592" spans="1:5" x14ac:dyDescent="0.25">
      <c r="A1592" t="str">
        <f t="shared" si="24"/>
        <v>S1004350099401</v>
      </c>
      <c r="B1592">
        <v>43500</v>
      </c>
      <c r="C1592" t="s">
        <v>15</v>
      </c>
      <c r="D1592">
        <v>99401</v>
      </c>
      <c r="E1592" s="1">
        <v>-12072708.9</v>
      </c>
    </row>
    <row r="1593" spans="1:5" x14ac:dyDescent="0.25">
      <c r="A1593" t="str">
        <f t="shared" si="24"/>
        <v>S1004350099900</v>
      </c>
      <c r="B1593">
        <v>43500</v>
      </c>
      <c r="C1593" t="s">
        <v>15</v>
      </c>
      <c r="D1593">
        <v>99900</v>
      </c>
      <c r="E1593" s="1">
        <v>25562</v>
      </c>
    </row>
    <row r="1594" spans="1:5" x14ac:dyDescent="0.25">
      <c r="A1594" t="str">
        <f t="shared" si="24"/>
        <v>S2254350049700</v>
      </c>
      <c r="B1594">
        <v>43500</v>
      </c>
      <c r="C1594" t="s">
        <v>750</v>
      </c>
      <c r="D1594">
        <v>49700</v>
      </c>
      <c r="E1594" s="1">
        <v>0</v>
      </c>
    </row>
    <row r="1595" spans="1:5" x14ac:dyDescent="0.25">
      <c r="A1595" t="str">
        <f t="shared" si="24"/>
        <v>S2254350097500</v>
      </c>
      <c r="B1595">
        <v>43500</v>
      </c>
      <c r="C1595" t="s">
        <v>750</v>
      </c>
      <c r="D1595">
        <v>97500</v>
      </c>
      <c r="E1595" s="1">
        <v>0</v>
      </c>
    </row>
    <row r="1596" spans="1:5" x14ac:dyDescent="0.25">
      <c r="A1596" t="str">
        <f t="shared" si="24"/>
        <v>S2254350099401</v>
      </c>
      <c r="B1596">
        <v>43500</v>
      </c>
      <c r="C1596" t="s">
        <v>750</v>
      </c>
      <c r="D1596">
        <v>99401</v>
      </c>
      <c r="E1596" s="1">
        <v>0</v>
      </c>
    </row>
    <row r="1597" spans="1:5" x14ac:dyDescent="0.25">
      <c r="A1597" t="str">
        <f t="shared" si="24"/>
        <v>S2344350048000</v>
      </c>
      <c r="B1597">
        <v>43500</v>
      </c>
      <c r="C1597" t="s">
        <v>664</v>
      </c>
      <c r="D1597">
        <v>48000</v>
      </c>
      <c r="E1597" s="1">
        <v>-3062251.5599999726</v>
      </c>
    </row>
    <row r="1598" spans="1:5" x14ac:dyDescent="0.25">
      <c r="A1598" t="str">
        <f t="shared" si="24"/>
        <v>S2344350097500</v>
      </c>
      <c r="B1598">
        <v>43500</v>
      </c>
      <c r="C1598" t="s">
        <v>664</v>
      </c>
      <c r="D1598">
        <v>97500</v>
      </c>
      <c r="E1598" s="1">
        <v>0</v>
      </c>
    </row>
    <row r="1599" spans="1:5" x14ac:dyDescent="0.25">
      <c r="A1599" t="str">
        <f t="shared" si="24"/>
        <v>S2344350099401</v>
      </c>
      <c r="B1599">
        <v>43500</v>
      </c>
      <c r="C1599" t="s">
        <v>664</v>
      </c>
      <c r="D1599">
        <v>99401</v>
      </c>
      <c r="E1599" s="1">
        <v>0</v>
      </c>
    </row>
    <row r="1600" spans="1:5" x14ac:dyDescent="0.25">
      <c r="A1600" t="str">
        <f t="shared" si="24"/>
        <v>S2374350046600</v>
      </c>
      <c r="B1600">
        <v>43500</v>
      </c>
      <c r="C1600" t="s">
        <v>659</v>
      </c>
      <c r="D1600">
        <v>46600</v>
      </c>
      <c r="E1600" s="1">
        <v>6684809.120000001</v>
      </c>
    </row>
    <row r="1601" spans="1:5" x14ac:dyDescent="0.25">
      <c r="A1601" t="str">
        <f t="shared" si="24"/>
        <v>S2374350097500</v>
      </c>
      <c r="B1601">
        <v>43500</v>
      </c>
      <c r="C1601" t="s">
        <v>659</v>
      </c>
      <c r="D1601">
        <v>97500</v>
      </c>
      <c r="E1601" s="1">
        <v>0</v>
      </c>
    </row>
    <row r="1602" spans="1:5" x14ac:dyDescent="0.25">
      <c r="A1602" t="str">
        <f t="shared" si="24"/>
        <v>S2374350099401</v>
      </c>
      <c r="B1602">
        <v>43500</v>
      </c>
      <c r="C1602" t="s">
        <v>659</v>
      </c>
      <c r="D1602">
        <v>99401</v>
      </c>
      <c r="E1602" s="1">
        <v>0</v>
      </c>
    </row>
    <row r="1603" spans="1:5" x14ac:dyDescent="0.25">
      <c r="A1603" t="str">
        <f t="shared" ref="A1603:A1666" si="25">C1603&amp;B1603&amp;D1603</f>
        <v>S2744350099401</v>
      </c>
      <c r="B1603">
        <v>43500</v>
      </c>
      <c r="C1603" t="s">
        <v>119</v>
      </c>
      <c r="D1603">
        <v>99401</v>
      </c>
      <c r="E1603" s="1">
        <v>-15.62</v>
      </c>
    </row>
    <row r="1604" spans="1:5" x14ac:dyDescent="0.25">
      <c r="A1604" t="str">
        <f t="shared" si="25"/>
        <v>S49043500AGF00</v>
      </c>
      <c r="B1604">
        <v>43500</v>
      </c>
      <c r="C1604" t="s">
        <v>875</v>
      </c>
      <c r="D1604" t="s">
        <v>876</v>
      </c>
      <c r="E1604" s="1">
        <v>3024354.94</v>
      </c>
    </row>
    <row r="1605" spans="1:5" x14ac:dyDescent="0.25">
      <c r="A1605" t="str">
        <f t="shared" si="25"/>
        <v>S49043500AGFP0</v>
      </c>
      <c r="B1605">
        <v>43500</v>
      </c>
      <c r="C1605" t="s">
        <v>875</v>
      </c>
      <c r="D1605" t="s">
        <v>877</v>
      </c>
      <c r="E1605" s="1">
        <v>0</v>
      </c>
    </row>
    <row r="1606" spans="1:5" x14ac:dyDescent="0.25">
      <c r="A1606" t="str">
        <f t="shared" si="25"/>
        <v>S49043500BT100</v>
      </c>
      <c r="B1606">
        <v>43500</v>
      </c>
      <c r="C1606" t="s">
        <v>875</v>
      </c>
      <c r="D1606" t="s">
        <v>918</v>
      </c>
      <c r="E1606" s="1">
        <v>0</v>
      </c>
    </row>
    <row r="1607" spans="1:5" x14ac:dyDescent="0.25">
      <c r="A1607" t="str">
        <f t="shared" si="25"/>
        <v>S49043500BT200</v>
      </c>
      <c r="B1607">
        <v>43500</v>
      </c>
      <c r="C1607" t="s">
        <v>875</v>
      </c>
      <c r="D1607" t="s">
        <v>886</v>
      </c>
      <c r="E1607" s="1">
        <v>0</v>
      </c>
    </row>
    <row r="1608" spans="1:5" x14ac:dyDescent="0.25">
      <c r="A1608" t="str">
        <f t="shared" si="25"/>
        <v>S49043500BT300</v>
      </c>
      <c r="B1608">
        <v>43500</v>
      </c>
      <c r="C1608" t="s">
        <v>875</v>
      </c>
      <c r="D1608" t="s">
        <v>887</v>
      </c>
      <c r="E1608" s="1">
        <v>0</v>
      </c>
    </row>
    <row r="1609" spans="1:5" x14ac:dyDescent="0.25">
      <c r="A1609" t="str">
        <f t="shared" si="25"/>
        <v>S49043500BT400</v>
      </c>
      <c r="B1609">
        <v>43500</v>
      </c>
      <c r="C1609" t="s">
        <v>875</v>
      </c>
      <c r="D1609" t="s">
        <v>973</v>
      </c>
      <c r="E1609" s="1">
        <v>0</v>
      </c>
    </row>
    <row r="1610" spans="1:5" x14ac:dyDescent="0.25">
      <c r="A1610" t="str">
        <f t="shared" si="25"/>
        <v>S49043500BT500</v>
      </c>
      <c r="B1610">
        <v>43500</v>
      </c>
      <c r="C1610" t="s">
        <v>875</v>
      </c>
      <c r="D1610" t="s">
        <v>919</v>
      </c>
      <c r="E1610" s="1">
        <v>0</v>
      </c>
    </row>
    <row r="1611" spans="1:5" x14ac:dyDescent="0.25">
      <c r="A1611" t="str">
        <f t="shared" si="25"/>
        <v>S49043500BT600</v>
      </c>
      <c r="B1611">
        <v>43500</v>
      </c>
      <c r="C1611" t="s">
        <v>875</v>
      </c>
      <c r="D1611" t="s">
        <v>878</v>
      </c>
      <c r="E1611" s="1">
        <v>0</v>
      </c>
    </row>
    <row r="1612" spans="1:5" x14ac:dyDescent="0.25">
      <c r="A1612" t="str">
        <f t="shared" si="25"/>
        <v>S49043500BT700</v>
      </c>
      <c r="B1612">
        <v>43500</v>
      </c>
      <c r="C1612" t="s">
        <v>875</v>
      </c>
      <c r="D1612" t="s">
        <v>940</v>
      </c>
      <c r="E1612" s="1">
        <v>0</v>
      </c>
    </row>
    <row r="1613" spans="1:5" x14ac:dyDescent="0.25">
      <c r="A1613" t="str">
        <f t="shared" si="25"/>
        <v>S49043500BT800</v>
      </c>
      <c r="B1613">
        <v>43500</v>
      </c>
      <c r="C1613" t="s">
        <v>875</v>
      </c>
      <c r="D1613" t="s">
        <v>879</v>
      </c>
      <c r="E1613" s="1">
        <v>61146.400000000001</v>
      </c>
    </row>
    <row r="1614" spans="1:5" x14ac:dyDescent="0.25">
      <c r="A1614" t="str">
        <f t="shared" si="25"/>
        <v>S49043500BT900</v>
      </c>
      <c r="B1614">
        <v>43500</v>
      </c>
      <c r="C1614" t="s">
        <v>875</v>
      </c>
      <c r="D1614" t="s">
        <v>889</v>
      </c>
      <c r="E1614" s="1">
        <v>-49884.87</v>
      </c>
    </row>
    <row r="1615" spans="1:5" x14ac:dyDescent="0.25">
      <c r="A1615" t="str">
        <f t="shared" si="25"/>
        <v>S49043500BTE00</v>
      </c>
      <c r="B1615">
        <v>43500</v>
      </c>
      <c r="C1615" t="s">
        <v>875</v>
      </c>
      <c r="D1615" t="s">
        <v>941</v>
      </c>
      <c r="E1615" s="1">
        <v>0</v>
      </c>
    </row>
    <row r="1616" spans="1:5" x14ac:dyDescent="0.25">
      <c r="A1616" t="str">
        <f t="shared" si="25"/>
        <v>S49043500BTH00</v>
      </c>
      <c r="B1616">
        <v>43500</v>
      </c>
      <c r="C1616" t="s">
        <v>875</v>
      </c>
      <c r="D1616" t="s">
        <v>942</v>
      </c>
      <c r="E1616" s="1">
        <v>0</v>
      </c>
    </row>
    <row r="1617" spans="1:5" x14ac:dyDescent="0.25">
      <c r="A1617" t="str">
        <f t="shared" si="25"/>
        <v>S49543500UY100</v>
      </c>
      <c r="B1617">
        <v>43500</v>
      </c>
      <c r="C1617" t="s">
        <v>880</v>
      </c>
      <c r="D1617" t="s">
        <v>1355</v>
      </c>
      <c r="E1617" s="1">
        <v>0</v>
      </c>
    </row>
    <row r="1618" spans="1:5" x14ac:dyDescent="0.25">
      <c r="A1618" t="str">
        <f t="shared" si="25"/>
        <v>S49543500V0100</v>
      </c>
      <c r="B1618">
        <v>43500</v>
      </c>
      <c r="C1618" t="s">
        <v>880</v>
      </c>
      <c r="D1618" t="s">
        <v>1368</v>
      </c>
      <c r="E1618" s="1">
        <v>-9574.3800000000047</v>
      </c>
    </row>
    <row r="1619" spans="1:5" x14ac:dyDescent="0.25">
      <c r="A1619" t="str">
        <f t="shared" si="25"/>
        <v>S49543500V0200</v>
      </c>
      <c r="B1619">
        <v>43500</v>
      </c>
      <c r="C1619" t="s">
        <v>880</v>
      </c>
      <c r="D1619" t="s">
        <v>1410</v>
      </c>
      <c r="E1619" s="1">
        <v>-84.919999999998254</v>
      </c>
    </row>
    <row r="1620" spans="1:5" x14ac:dyDescent="0.25">
      <c r="A1620" t="str">
        <f t="shared" si="25"/>
        <v>S49543500V0410</v>
      </c>
      <c r="B1620">
        <v>43500</v>
      </c>
      <c r="C1620" t="s">
        <v>880</v>
      </c>
      <c r="D1620" t="s">
        <v>1411</v>
      </c>
      <c r="E1620" s="1">
        <v>0</v>
      </c>
    </row>
    <row r="1621" spans="1:5" x14ac:dyDescent="0.25">
      <c r="A1621" t="str">
        <f t="shared" si="25"/>
        <v>S49543500V0700</v>
      </c>
      <c r="B1621">
        <v>43500</v>
      </c>
      <c r="C1621" t="s">
        <v>880</v>
      </c>
      <c r="D1621" t="s">
        <v>1412</v>
      </c>
      <c r="E1621" s="1">
        <v>0</v>
      </c>
    </row>
    <row r="1622" spans="1:5" x14ac:dyDescent="0.25">
      <c r="A1622" t="str">
        <f t="shared" si="25"/>
        <v>S49543500V1600</v>
      </c>
      <c r="B1622">
        <v>43500</v>
      </c>
      <c r="C1622" t="s">
        <v>880</v>
      </c>
      <c r="D1622" t="s">
        <v>1413</v>
      </c>
      <c r="E1622" s="1">
        <v>0</v>
      </c>
    </row>
    <row r="1623" spans="1:5" x14ac:dyDescent="0.25">
      <c r="A1623" t="str">
        <f t="shared" si="25"/>
        <v>S49543500V1700</v>
      </c>
      <c r="B1623">
        <v>43500</v>
      </c>
      <c r="C1623" t="s">
        <v>880</v>
      </c>
      <c r="D1623" t="s">
        <v>1414</v>
      </c>
      <c r="E1623" s="1">
        <v>0</v>
      </c>
    </row>
    <row r="1624" spans="1:5" x14ac:dyDescent="0.25">
      <c r="A1624" t="str">
        <f t="shared" si="25"/>
        <v>S49543500V1710</v>
      </c>
      <c r="B1624">
        <v>43500</v>
      </c>
      <c r="C1624" t="s">
        <v>880</v>
      </c>
      <c r="D1624" t="s">
        <v>1415</v>
      </c>
      <c r="E1624" s="1">
        <v>0</v>
      </c>
    </row>
    <row r="1625" spans="1:5" x14ac:dyDescent="0.25">
      <c r="A1625" t="str">
        <f t="shared" si="25"/>
        <v>S49543500V1720</v>
      </c>
      <c r="B1625">
        <v>43500</v>
      </c>
      <c r="C1625" t="s">
        <v>880</v>
      </c>
      <c r="D1625" t="s">
        <v>1416</v>
      </c>
      <c r="E1625" s="1">
        <v>0</v>
      </c>
    </row>
    <row r="1626" spans="1:5" x14ac:dyDescent="0.25">
      <c r="A1626" t="str">
        <f t="shared" si="25"/>
        <v>S49543500V2500</v>
      </c>
      <c r="B1626">
        <v>43500</v>
      </c>
      <c r="C1626" t="s">
        <v>880</v>
      </c>
      <c r="D1626" t="s">
        <v>1417</v>
      </c>
      <c r="E1626" s="1">
        <v>-93.369999999998981</v>
      </c>
    </row>
    <row r="1627" spans="1:5" x14ac:dyDescent="0.25">
      <c r="A1627" t="str">
        <f t="shared" si="25"/>
        <v>S49543500V2510</v>
      </c>
      <c r="B1627">
        <v>43500</v>
      </c>
      <c r="C1627" t="s">
        <v>880</v>
      </c>
      <c r="D1627" t="s">
        <v>1418</v>
      </c>
      <c r="E1627" s="1">
        <v>-568.58999999999651</v>
      </c>
    </row>
    <row r="1628" spans="1:5" x14ac:dyDescent="0.25">
      <c r="A1628" t="str">
        <f t="shared" si="25"/>
        <v>S49543500V3000</v>
      </c>
      <c r="B1628">
        <v>43500</v>
      </c>
      <c r="C1628" t="s">
        <v>880</v>
      </c>
      <c r="D1628" t="s">
        <v>1419</v>
      </c>
      <c r="E1628" s="1">
        <v>0</v>
      </c>
    </row>
    <row r="1629" spans="1:5" x14ac:dyDescent="0.25">
      <c r="A1629" t="str">
        <f t="shared" si="25"/>
        <v>S49543500V3010</v>
      </c>
      <c r="B1629">
        <v>43500</v>
      </c>
      <c r="C1629" t="s">
        <v>880</v>
      </c>
      <c r="D1629" t="s">
        <v>1420</v>
      </c>
      <c r="E1629" s="1">
        <v>0</v>
      </c>
    </row>
    <row r="1630" spans="1:5" x14ac:dyDescent="0.25">
      <c r="A1630" t="str">
        <f t="shared" si="25"/>
        <v>S49543500V3050</v>
      </c>
      <c r="B1630">
        <v>43500</v>
      </c>
      <c r="C1630" t="s">
        <v>880</v>
      </c>
      <c r="D1630" t="s">
        <v>1421</v>
      </c>
      <c r="E1630" s="1">
        <v>0</v>
      </c>
    </row>
    <row r="1631" spans="1:5" x14ac:dyDescent="0.25">
      <c r="A1631" t="str">
        <f t="shared" si="25"/>
        <v>S49543500V3100</v>
      </c>
      <c r="B1631">
        <v>43500</v>
      </c>
      <c r="C1631" t="s">
        <v>880</v>
      </c>
      <c r="D1631" t="s">
        <v>1422</v>
      </c>
      <c r="E1631" s="1">
        <v>0</v>
      </c>
    </row>
    <row r="1632" spans="1:5" x14ac:dyDescent="0.25">
      <c r="A1632" t="str">
        <f t="shared" si="25"/>
        <v>S49543500WS150</v>
      </c>
      <c r="B1632">
        <v>43500</v>
      </c>
      <c r="C1632" t="s">
        <v>880</v>
      </c>
      <c r="D1632" t="s">
        <v>946</v>
      </c>
      <c r="E1632" s="1">
        <v>0</v>
      </c>
    </row>
    <row r="1633" spans="1:5" x14ac:dyDescent="0.25">
      <c r="A1633" t="str">
        <f t="shared" si="25"/>
        <v>S49543500X0100</v>
      </c>
      <c r="B1633">
        <v>43500</v>
      </c>
      <c r="C1633" t="s">
        <v>880</v>
      </c>
      <c r="D1633" t="s">
        <v>1369</v>
      </c>
      <c r="E1633" s="1">
        <v>0</v>
      </c>
    </row>
    <row r="1634" spans="1:5" x14ac:dyDescent="0.25">
      <c r="A1634" t="str">
        <f t="shared" si="25"/>
        <v>S49543500YG100</v>
      </c>
      <c r="B1634">
        <v>43500</v>
      </c>
      <c r="C1634" t="s">
        <v>880</v>
      </c>
      <c r="D1634" t="s">
        <v>1192</v>
      </c>
      <c r="E1634" s="1">
        <v>0</v>
      </c>
    </row>
    <row r="1635" spans="1:5" x14ac:dyDescent="0.25">
      <c r="A1635" t="str">
        <f t="shared" si="25"/>
        <v>S49543500YGP00</v>
      </c>
      <c r="B1635">
        <v>43500</v>
      </c>
      <c r="C1635" t="s">
        <v>880</v>
      </c>
      <c r="D1635" t="s">
        <v>1423</v>
      </c>
      <c r="E1635" s="1">
        <v>0</v>
      </c>
    </row>
    <row r="1636" spans="1:5" x14ac:dyDescent="0.25">
      <c r="A1636" t="str">
        <f t="shared" si="25"/>
        <v>S49543500YM100</v>
      </c>
      <c r="B1636">
        <v>43500</v>
      </c>
      <c r="C1636" t="s">
        <v>880</v>
      </c>
      <c r="D1636" t="s">
        <v>924</v>
      </c>
      <c r="E1636" s="1">
        <v>0</v>
      </c>
    </row>
    <row r="1637" spans="1:5" x14ac:dyDescent="0.25">
      <c r="A1637" t="str">
        <f t="shared" si="25"/>
        <v>S49543500YML00</v>
      </c>
      <c r="B1637">
        <v>43500</v>
      </c>
      <c r="C1637" t="s">
        <v>880</v>
      </c>
      <c r="D1637" t="s">
        <v>1424</v>
      </c>
      <c r="E1637" s="1">
        <v>0</v>
      </c>
    </row>
    <row r="1638" spans="1:5" x14ac:dyDescent="0.25">
      <c r="A1638" t="str">
        <f t="shared" si="25"/>
        <v>S49543500Z0300</v>
      </c>
      <c r="B1638">
        <v>43500</v>
      </c>
      <c r="C1638" t="s">
        <v>880</v>
      </c>
      <c r="D1638" t="s">
        <v>893</v>
      </c>
      <c r="E1638" s="1">
        <v>0</v>
      </c>
    </row>
    <row r="1639" spans="1:5" x14ac:dyDescent="0.25">
      <c r="A1639" t="str">
        <f t="shared" si="25"/>
        <v>S49543500Z0400</v>
      </c>
      <c r="B1639">
        <v>43500</v>
      </c>
      <c r="C1639" t="s">
        <v>880</v>
      </c>
      <c r="D1639" t="s">
        <v>949</v>
      </c>
      <c r="E1639" s="1">
        <v>0</v>
      </c>
    </row>
    <row r="1640" spans="1:5" x14ac:dyDescent="0.25">
      <c r="A1640" t="str">
        <f t="shared" si="25"/>
        <v>S49543500Z0500</v>
      </c>
      <c r="B1640">
        <v>43500</v>
      </c>
      <c r="C1640" t="s">
        <v>880</v>
      </c>
      <c r="D1640" t="s">
        <v>1199</v>
      </c>
      <c r="E1640" s="1">
        <v>0</v>
      </c>
    </row>
    <row r="1641" spans="1:5" x14ac:dyDescent="0.25">
      <c r="A1641" t="str">
        <f t="shared" si="25"/>
        <v>S49543500Z0510</v>
      </c>
      <c r="B1641">
        <v>43500</v>
      </c>
      <c r="C1641" t="s">
        <v>880</v>
      </c>
      <c r="D1641" t="s">
        <v>925</v>
      </c>
      <c r="E1641" s="1">
        <v>0</v>
      </c>
    </row>
    <row r="1642" spans="1:5" x14ac:dyDescent="0.25">
      <c r="A1642" t="str">
        <f t="shared" si="25"/>
        <v>S49543500Z0600</v>
      </c>
      <c r="B1642">
        <v>43500</v>
      </c>
      <c r="C1642" t="s">
        <v>880</v>
      </c>
      <c r="D1642" t="s">
        <v>894</v>
      </c>
      <c r="E1642" s="1">
        <v>-445737.51</v>
      </c>
    </row>
    <row r="1643" spans="1:5" x14ac:dyDescent="0.25">
      <c r="A1643" t="str">
        <f t="shared" si="25"/>
        <v>S49543500Z0700</v>
      </c>
      <c r="B1643">
        <v>43500</v>
      </c>
      <c r="C1643" t="s">
        <v>880</v>
      </c>
      <c r="D1643" t="s">
        <v>884</v>
      </c>
      <c r="E1643" s="1">
        <v>-662837.69000000006</v>
      </c>
    </row>
    <row r="1644" spans="1:5" x14ac:dyDescent="0.25">
      <c r="A1644" t="str">
        <f t="shared" si="25"/>
        <v>S49543500Z0800</v>
      </c>
      <c r="B1644">
        <v>43500</v>
      </c>
      <c r="C1644" t="s">
        <v>880</v>
      </c>
      <c r="D1644" t="s">
        <v>895</v>
      </c>
      <c r="E1644" s="1">
        <v>-58070.81</v>
      </c>
    </row>
    <row r="1645" spans="1:5" x14ac:dyDescent="0.25">
      <c r="A1645" t="str">
        <f t="shared" si="25"/>
        <v>S49543500Z0900</v>
      </c>
      <c r="B1645">
        <v>43500</v>
      </c>
      <c r="C1645" t="s">
        <v>880</v>
      </c>
      <c r="D1645" t="s">
        <v>896</v>
      </c>
      <c r="E1645" s="1">
        <v>-84289.079999999987</v>
      </c>
    </row>
    <row r="1646" spans="1:5" x14ac:dyDescent="0.25">
      <c r="A1646" t="str">
        <f t="shared" si="25"/>
        <v>S49543500Z1000</v>
      </c>
      <c r="B1646">
        <v>43500</v>
      </c>
      <c r="C1646" t="s">
        <v>880</v>
      </c>
      <c r="D1646" t="s">
        <v>926</v>
      </c>
      <c r="E1646" s="1">
        <v>0</v>
      </c>
    </row>
    <row r="1647" spans="1:5" x14ac:dyDescent="0.25">
      <c r="A1647" t="str">
        <f t="shared" si="25"/>
        <v>S49543500Z1100</v>
      </c>
      <c r="B1647">
        <v>43500</v>
      </c>
      <c r="C1647" t="s">
        <v>880</v>
      </c>
      <c r="D1647" t="s">
        <v>885</v>
      </c>
      <c r="E1647" s="1">
        <v>-23150.069999999978</v>
      </c>
    </row>
    <row r="1648" spans="1:5" x14ac:dyDescent="0.25">
      <c r="A1648" t="str">
        <f t="shared" si="25"/>
        <v>S49543500Z1900</v>
      </c>
      <c r="B1648">
        <v>43500</v>
      </c>
      <c r="C1648" t="s">
        <v>880</v>
      </c>
      <c r="D1648" t="s">
        <v>927</v>
      </c>
      <c r="E1648" s="1">
        <v>-77029.319999999992</v>
      </c>
    </row>
    <row r="1649" spans="1:5" x14ac:dyDescent="0.25">
      <c r="A1649" t="str">
        <f t="shared" si="25"/>
        <v>S49543500Z2400</v>
      </c>
      <c r="B1649">
        <v>43500</v>
      </c>
      <c r="C1649" t="s">
        <v>880</v>
      </c>
      <c r="D1649" t="s">
        <v>897</v>
      </c>
      <c r="E1649" s="1">
        <v>0</v>
      </c>
    </row>
    <row r="1650" spans="1:5" x14ac:dyDescent="0.25">
      <c r="A1650" t="str">
        <f t="shared" si="25"/>
        <v>S49543500Z2600</v>
      </c>
      <c r="B1650">
        <v>43500</v>
      </c>
      <c r="C1650" t="s">
        <v>880</v>
      </c>
      <c r="D1650" t="s">
        <v>898</v>
      </c>
      <c r="E1650" s="1">
        <v>-12305.38</v>
      </c>
    </row>
    <row r="1651" spans="1:5" x14ac:dyDescent="0.25">
      <c r="A1651" t="str">
        <f t="shared" si="25"/>
        <v>S49543500Z3000</v>
      </c>
      <c r="B1651">
        <v>43500</v>
      </c>
      <c r="C1651" t="s">
        <v>880</v>
      </c>
      <c r="D1651" t="s">
        <v>899</v>
      </c>
      <c r="E1651" s="1">
        <v>0</v>
      </c>
    </row>
    <row r="1652" spans="1:5" x14ac:dyDescent="0.25">
      <c r="A1652" t="str">
        <f t="shared" si="25"/>
        <v>S49543500Z3500</v>
      </c>
      <c r="B1652">
        <v>43500</v>
      </c>
      <c r="C1652" t="s">
        <v>880</v>
      </c>
      <c r="D1652" t="s">
        <v>950</v>
      </c>
      <c r="E1652" s="1">
        <v>0</v>
      </c>
    </row>
    <row r="1653" spans="1:5" x14ac:dyDescent="0.25">
      <c r="A1653" t="str">
        <f t="shared" si="25"/>
        <v>S49543500Z4600</v>
      </c>
      <c r="B1653">
        <v>43500</v>
      </c>
      <c r="C1653" t="s">
        <v>880</v>
      </c>
      <c r="D1653" t="s">
        <v>952</v>
      </c>
      <c r="E1653" s="1">
        <v>0</v>
      </c>
    </row>
    <row r="1654" spans="1:5" x14ac:dyDescent="0.25">
      <c r="A1654" t="str">
        <f t="shared" si="25"/>
        <v>S49543500Z4900</v>
      </c>
      <c r="B1654">
        <v>43500</v>
      </c>
      <c r="C1654" t="s">
        <v>880</v>
      </c>
      <c r="D1654" t="s">
        <v>1425</v>
      </c>
      <c r="E1654" s="1">
        <v>-1593041.9699999997</v>
      </c>
    </row>
    <row r="1655" spans="1:5" x14ac:dyDescent="0.25">
      <c r="A1655" t="str">
        <f t="shared" si="25"/>
        <v>S49543500ZP300</v>
      </c>
      <c r="B1655">
        <v>43500</v>
      </c>
      <c r="C1655" t="s">
        <v>880</v>
      </c>
      <c r="D1655" t="s">
        <v>1426</v>
      </c>
      <c r="E1655" s="1">
        <v>0</v>
      </c>
    </row>
    <row r="1656" spans="1:5" x14ac:dyDescent="0.25">
      <c r="A1656" t="str">
        <f t="shared" si="25"/>
        <v>S49543500ZP420</v>
      </c>
      <c r="B1656">
        <v>43500</v>
      </c>
      <c r="C1656" t="s">
        <v>880</v>
      </c>
      <c r="D1656" t="s">
        <v>1427</v>
      </c>
      <c r="E1656" s="1">
        <v>0</v>
      </c>
    </row>
    <row r="1657" spans="1:5" x14ac:dyDescent="0.25">
      <c r="A1657" t="str">
        <f t="shared" si="25"/>
        <v>S1004370012000</v>
      </c>
      <c r="B1657">
        <v>43700</v>
      </c>
      <c r="C1657" t="s">
        <v>15</v>
      </c>
      <c r="D1657">
        <v>12000</v>
      </c>
      <c r="E1657" s="1">
        <v>2.5999999999839929E-2</v>
      </c>
    </row>
    <row r="1658" spans="1:5" x14ac:dyDescent="0.25">
      <c r="A1658" t="str">
        <f t="shared" si="25"/>
        <v>S1004370012100</v>
      </c>
      <c r="B1658">
        <v>43700</v>
      </c>
      <c r="C1658" t="s">
        <v>15</v>
      </c>
      <c r="D1658">
        <v>12100</v>
      </c>
      <c r="E1658" s="1">
        <v>0.8110000000015134</v>
      </c>
    </row>
    <row r="1659" spans="1:5" x14ac:dyDescent="0.25">
      <c r="A1659" t="str">
        <f t="shared" si="25"/>
        <v>S1004370012200</v>
      </c>
      <c r="B1659">
        <v>43700</v>
      </c>
      <c r="C1659" t="s">
        <v>15</v>
      </c>
      <c r="D1659">
        <v>12200</v>
      </c>
      <c r="E1659" s="1">
        <v>7480217.4139999999</v>
      </c>
    </row>
    <row r="1660" spans="1:5" x14ac:dyDescent="0.25">
      <c r="A1660" t="str">
        <f t="shared" si="25"/>
        <v>S1004370012300</v>
      </c>
      <c r="B1660">
        <v>43700</v>
      </c>
      <c r="C1660" t="s">
        <v>15</v>
      </c>
      <c r="D1660">
        <v>12300</v>
      </c>
      <c r="E1660" s="1">
        <v>-8212982.6100000003</v>
      </c>
    </row>
    <row r="1661" spans="1:5" x14ac:dyDescent="0.25">
      <c r="A1661" t="str">
        <f t="shared" si="25"/>
        <v>S1004370012600</v>
      </c>
      <c r="B1661">
        <v>43700</v>
      </c>
      <c r="C1661" t="s">
        <v>15</v>
      </c>
      <c r="D1661">
        <v>12600</v>
      </c>
      <c r="E1661" s="1">
        <v>-98976.520000000019</v>
      </c>
    </row>
    <row r="1662" spans="1:5" x14ac:dyDescent="0.25">
      <c r="A1662" t="str">
        <f t="shared" si="25"/>
        <v>S1004370012700</v>
      </c>
      <c r="B1662">
        <v>43700</v>
      </c>
      <c r="C1662" t="s">
        <v>15</v>
      </c>
      <c r="D1662">
        <v>12700</v>
      </c>
      <c r="E1662" s="1">
        <v>418539.78</v>
      </c>
    </row>
    <row r="1663" spans="1:5" x14ac:dyDescent="0.25">
      <c r="A1663" t="str">
        <f t="shared" si="25"/>
        <v>S1004370012800</v>
      </c>
      <c r="B1663">
        <v>43700</v>
      </c>
      <c r="C1663" t="s">
        <v>15</v>
      </c>
      <c r="D1663">
        <v>12800</v>
      </c>
      <c r="E1663" s="1">
        <v>64672.13</v>
      </c>
    </row>
    <row r="1664" spans="1:5" x14ac:dyDescent="0.25">
      <c r="A1664" t="str">
        <f t="shared" si="25"/>
        <v>S1004370012900</v>
      </c>
      <c r="B1664">
        <v>43700</v>
      </c>
      <c r="C1664" t="s">
        <v>15</v>
      </c>
      <c r="D1664">
        <v>12900</v>
      </c>
      <c r="E1664" s="1">
        <v>-396469.44000000006</v>
      </c>
    </row>
    <row r="1665" spans="1:5" x14ac:dyDescent="0.25">
      <c r="A1665" t="str">
        <f t="shared" si="25"/>
        <v>S1004370013000</v>
      </c>
      <c r="B1665">
        <v>43700</v>
      </c>
      <c r="C1665" t="s">
        <v>15</v>
      </c>
      <c r="D1665">
        <v>13000</v>
      </c>
      <c r="E1665" s="1">
        <v>130240.03999999911</v>
      </c>
    </row>
    <row r="1666" spans="1:5" x14ac:dyDescent="0.25">
      <c r="A1666" t="str">
        <f t="shared" si="25"/>
        <v>S1004370013100</v>
      </c>
      <c r="B1666">
        <v>43700</v>
      </c>
      <c r="C1666" t="s">
        <v>15</v>
      </c>
      <c r="D1666">
        <v>13100</v>
      </c>
      <c r="E1666" s="1">
        <v>0</v>
      </c>
    </row>
    <row r="1667" spans="1:5" x14ac:dyDescent="0.25">
      <c r="A1667" t="str">
        <f t="shared" ref="A1667:A1730" si="26">C1667&amp;B1667&amp;D1667</f>
        <v>S1004370013300</v>
      </c>
      <c r="B1667">
        <v>43700</v>
      </c>
      <c r="C1667" t="s">
        <v>15</v>
      </c>
      <c r="D1667">
        <v>13300</v>
      </c>
      <c r="E1667" s="1">
        <v>-18444.430999999997</v>
      </c>
    </row>
    <row r="1668" spans="1:5" x14ac:dyDescent="0.25">
      <c r="A1668" t="str">
        <f t="shared" si="26"/>
        <v>S1004370013400</v>
      </c>
      <c r="B1668">
        <v>43700</v>
      </c>
      <c r="C1668" t="s">
        <v>15</v>
      </c>
      <c r="D1668">
        <v>13400</v>
      </c>
      <c r="E1668" s="1">
        <v>-1292454.0500000003</v>
      </c>
    </row>
    <row r="1669" spans="1:5" x14ac:dyDescent="0.25">
      <c r="A1669" t="str">
        <f t="shared" si="26"/>
        <v>S1004370013500</v>
      </c>
      <c r="B1669">
        <v>43700</v>
      </c>
      <c r="C1669" t="s">
        <v>15</v>
      </c>
      <c r="D1669">
        <v>13500</v>
      </c>
      <c r="E1669" s="1">
        <v>-399801.4600000002</v>
      </c>
    </row>
    <row r="1670" spans="1:5" x14ac:dyDescent="0.25">
      <c r="A1670" t="str">
        <f t="shared" si="26"/>
        <v>S1004370013800</v>
      </c>
      <c r="B1670">
        <v>43700</v>
      </c>
      <c r="C1670" t="s">
        <v>15</v>
      </c>
      <c r="D1670">
        <v>13800</v>
      </c>
      <c r="E1670" s="1">
        <v>308083.14</v>
      </c>
    </row>
    <row r="1671" spans="1:5" x14ac:dyDescent="0.25">
      <c r="A1671" t="str">
        <f t="shared" si="26"/>
        <v>S1004370014000</v>
      </c>
      <c r="B1671">
        <v>43700</v>
      </c>
      <c r="C1671" t="s">
        <v>15</v>
      </c>
      <c r="D1671">
        <v>14000</v>
      </c>
      <c r="E1671" s="1">
        <v>-2184332.1500000004</v>
      </c>
    </row>
    <row r="1672" spans="1:5" x14ac:dyDescent="0.25">
      <c r="A1672" t="str">
        <f t="shared" si="26"/>
        <v>S1004370014100</v>
      </c>
      <c r="B1672">
        <v>43700</v>
      </c>
      <c r="C1672" t="s">
        <v>15</v>
      </c>
      <c r="D1672">
        <v>14100</v>
      </c>
      <c r="E1672" s="1">
        <v>-260705.65300000005</v>
      </c>
    </row>
    <row r="1673" spans="1:5" x14ac:dyDescent="0.25">
      <c r="A1673" t="str">
        <f t="shared" si="26"/>
        <v>S1004370014200</v>
      </c>
      <c r="B1673">
        <v>43700</v>
      </c>
      <c r="C1673" t="s">
        <v>15</v>
      </c>
      <c r="D1673">
        <v>14200</v>
      </c>
      <c r="E1673" s="1">
        <v>-289622.57999999996</v>
      </c>
    </row>
    <row r="1674" spans="1:5" x14ac:dyDescent="0.25">
      <c r="A1674" t="str">
        <f t="shared" si="26"/>
        <v>S1004370014300</v>
      </c>
      <c r="B1674">
        <v>43700</v>
      </c>
      <c r="C1674" t="s">
        <v>15</v>
      </c>
      <c r="D1674">
        <v>14300</v>
      </c>
      <c r="E1674" s="1">
        <v>-1</v>
      </c>
    </row>
    <row r="1675" spans="1:5" x14ac:dyDescent="0.25">
      <c r="A1675" t="str">
        <f t="shared" si="26"/>
        <v>S1004370014600</v>
      </c>
      <c r="B1675">
        <v>43700</v>
      </c>
      <c r="C1675" t="s">
        <v>15</v>
      </c>
      <c r="D1675">
        <v>14600</v>
      </c>
      <c r="E1675" s="1">
        <v>-564359.7200000002</v>
      </c>
    </row>
    <row r="1676" spans="1:5" x14ac:dyDescent="0.25">
      <c r="A1676" t="str">
        <f t="shared" si="26"/>
        <v>S1004370014800</v>
      </c>
      <c r="B1676">
        <v>43700</v>
      </c>
      <c r="C1676" t="s">
        <v>15</v>
      </c>
      <c r="D1676">
        <v>14800</v>
      </c>
      <c r="E1676" s="1">
        <v>2023429.849999994</v>
      </c>
    </row>
    <row r="1677" spans="1:5" x14ac:dyDescent="0.25">
      <c r="A1677" t="str">
        <f t="shared" si="26"/>
        <v>S1004370014900</v>
      </c>
      <c r="B1677">
        <v>43700</v>
      </c>
      <c r="C1677" t="s">
        <v>15</v>
      </c>
      <c r="D1677">
        <v>14900</v>
      </c>
      <c r="E1677" s="1">
        <v>-2016995.3870000001</v>
      </c>
    </row>
    <row r="1678" spans="1:5" x14ac:dyDescent="0.25">
      <c r="A1678" t="str">
        <f t="shared" si="26"/>
        <v>S1004370015000</v>
      </c>
      <c r="B1678">
        <v>43700</v>
      </c>
      <c r="C1678" t="s">
        <v>15</v>
      </c>
      <c r="D1678">
        <v>15000</v>
      </c>
      <c r="E1678" s="1">
        <v>-470843.35000000009</v>
      </c>
    </row>
    <row r="1679" spans="1:5" x14ac:dyDescent="0.25">
      <c r="A1679" t="str">
        <f t="shared" si="26"/>
        <v>S1004370015100</v>
      </c>
      <c r="B1679">
        <v>43700</v>
      </c>
      <c r="C1679" t="s">
        <v>15</v>
      </c>
      <c r="D1679">
        <v>15100</v>
      </c>
      <c r="E1679" s="1">
        <v>-13578.630000000121</v>
      </c>
    </row>
    <row r="1680" spans="1:5" x14ac:dyDescent="0.25">
      <c r="A1680" t="str">
        <f t="shared" si="26"/>
        <v>S1004370015200</v>
      </c>
      <c r="B1680">
        <v>43700</v>
      </c>
      <c r="C1680" t="s">
        <v>15</v>
      </c>
      <c r="D1680">
        <v>15200</v>
      </c>
      <c r="E1680" s="1">
        <v>-2141427.1099999994</v>
      </c>
    </row>
    <row r="1681" spans="1:5" x14ac:dyDescent="0.25">
      <c r="A1681" t="str">
        <f t="shared" si="26"/>
        <v>S1004370015300</v>
      </c>
      <c r="B1681">
        <v>43700</v>
      </c>
      <c r="C1681" t="s">
        <v>15</v>
      </c>
      <c r="D1681">
        <v>15300</v>
      </c>
      <c r="E1681" s="1">
        <v>-1769323.9920000003</v>
      </c>
    </row>
    <row r="1682" spans="1:5" x14ac:dyDescent="0.25">
      <c r="A1682" t="str">
        <f t="shared" si="26"/>
        <v>S1004370015500</v>
      </c>
      <c r="B1682">
        <v>43700</v>
      </c>
      <c r="C1682" t="s">
        <v>15</v>
      </c>
      <c r="D1682">
        <v>15500</v>
      </c>
      <c r="E1682" s="1">
        <v>-1960105.5979999974</v>
      </c>
    </row>
    <row r="1683" spans="1:5" x14ac:dyDescent="0.25">
      <c r="A1683" t="str">
        <f t="shared" si="26"/>
        <v>S1004370015600</v>
      </c>
      <c r="B1683">
        <v>43700</v>
      </c>
      <c r="C1683" t="s">
        <v>15</v>
      </c>
      <c r="D1683">
        <v>15600</v>
      </c>
      <c r="E1683" s="1">
        <v>70088.261999999988</v>
      </c>
    </row>
    <row r="1684" spans="1:5" x14ac:dyDescent="0.25">
      <c r="A1684" t="str">
        <f t="shared" si="26"/>
        <v>S1004370015700</v>
      </c>
      <c r="B1684">
        <v>43700</v>
      </c>
      <c r="C1684" t="s">
        <v>15</v>
      </c>
      <c r="D1684">
        <v>15700</v>
      </c>
      <c r="E1684" s="1">
        <v>-15930.366000000038</v>
      </c>
    </row>
    <row r="1685" spans="1:5" x14ac:dyDescent="0.25">
      <c r="A1685" t="str">
        <f t="shared" si="26"/>
        <v>S1004370015800</v>
      </c>
      <c r="B1685">
        <v>43700</v>
      </c>
      <c r="C1685" t="s">
        <v>15</v>
      </c>
      <c r="D1685">
        <v>15800</v>
      </c>
      <c r="E1685" s="1">
        <v>19878880.469999991</v>
      </c>
    </row>
    <row r="1686" spans="1:5" x14ac:dyDescent="0.25">
      <c r="A1686" t="str">
        <f t="shared" si="26"/>
        <v>S1004370015900</v>
      </c>
      <c r="B1686">
        <v>43700</v>
      </c>
      <c r="C1686" t="s">
        <v>15</v>
      </c>
      <c r="D1686">
        <v>15900</v>
      </c>
      <c r="E1686" s="1">
        <v>472508.47000000067</v>
      </c>
    </row>
    <row r="1687" spans="1:5" x14ac:dyDescent="0.25">
      <c r="A1687" t="str">
        <f t="shared" si="26"/>
        <v>S1004370016000</v>
      </c>
      <c r="B1687">
        <v>43700</v>
      </c>
      <c r="C1687" t="s">
        <v>15</v>
      </c>
      <c r="D1687">
        <v>16000</v>
      </c>
      <c r="E1687" s="1">
        <v>-1</v>
      </c>
    </row>
    <row r="1688" spans="1:5" x14ac:dyDescent="0.25">
      <c r="A1688" t="str">
        <f t="shared" si="26"/>
        <v>S1004370016100</v>
      </c>
      <c r="B1688">
        <v>43700</v>
      </c>
      <c r="C1688" t="s">
        <v>15</v>
      </c>
      <c r="D1688">
        <v>16100</v>
      </c>
      <c r="E1688" s="1">
        <v>-2</v>
      </c>
    </row>
    <row r="1689" spans="1:5" x14ac:dyDescent="0.25">
      <c r="A1689" t="str">
        <f t="shared" si="26"/>
        <v>S1004370016500</v>
      </c>
      <c r="B1689">
        <v>43700</v>
      </c>
      <c r="C1689" t="s">
        <v>15</v>
      </c>
      <c r="D1689">
        <v>16500</v>
      </c>
      <c r="E1689" s="1">
        <v>-2</v>
      </c>
    </row>
    <row r="1690" spans="1:5" x14ac:dyDescent="0.25">
      <c r="A1690" t="str">
        <f t="shared" si="26"/>
        <v>S1004370016700</v>
      </c>
      <c r="B1690">
        <v>43700</v>
      </c>
      <c r="C1690" t="s">
        <v>15</v>
      </c>
      <c r="D1690">
        <v>16700</v>
      </c>
      <c r="E1690" s="1">
        <v>1275809.1700000002</v>
      </c>
    </row>
    <row r="1691" spans="1:5" x14ac:dyDescent="0.25">
      <c r="A1691" t="str">
        <f t="shared" si="26"/>
        <v>S1004370016900</v>
      </c>
      <c r="B1691">
        <v>43700</v>
      </c>
      <c r="C1691" t="s">
        <v>15</v>
      </c>
      <c r="D1691">
        <v>16900</v>
      </c>
      <c r="E1691" s="1">
        <v>67286.540000000037</v>
      </c>
    </row>
    <row r="1692" spans="1:5" x14ac:dyDescent="0.25">
      <c r="A1692" t="str">
        <f t="shared" si="26"/>
        <v>S1004370017600</v>
      </c>
      <c r="B1692">
        <v>43700</v>
      </c>
      <c r="C1692" t="s">
        <v>15</v>
      </c>
      <c r="D1692">
        <v>17600</v>
      </c>
      <c r="E1692" s="1">
        <v>0</v>
      </c>
    </row>
    <row r="1693" spans="1:5" x14ac:dyDescent="0.25">
      <c r="A1693" t="str">
        <f t="shared" si="26"/>
        <v>S1004370017700</v>
      </c>
      <c r="B1693">
        <v>43700</v>
      </c>
      <c r="C1693" t="s">
        <v>15</v>
      </c>
      <c r="D1693">
        <v>17700</v>
      </c>
      <c r="E1693" s="1">
        <v>-418208</v>
      </c>
    </row>
    <row r="1694" spans="1:5" x14ac:dyDescent="0.25">
      <c r="A1694" t="str">
        <f t="shared" si="26"/>
        <v>S1004370017800</v>
      </c>
      <c r="B1694">
        <v>43700</v>
      </c>
      <c r="C1694" t="s">
        <v>15</v>
      </c>
      <c r="D1694">
        <v>17800</v>
      </c>
      <c r="E1694" s="1">
        <v>-2</v>
      </c>
    </row>
    <row r="1695" spans="1:5" x14ac:dyDescent="0.25">
      <c r="A1695" t="str">
        <f t="shared" si="26"/>
        <v>S1004370019200</v>
      </c>
      <c r="B1695">
        <v>43700</v>
      </c>
      <c r="C1695" t="s">
        <v>15</v>
      </c>
      <c r="D1695">
        <v>19200</v>
      </c>
      <c r="E1695" s="1">
        <v>-2149663.3640000001</v>
      </c>
    </row>
    <row r="1696" spans="1:5" x14ac:dyDescent="0.25">
      <c r="A1696" t="str">
        <f t="shared" si="26"/>
        <v>S1004370019300</v>
      </c>
      <c r="B1696">
        <v>43700</v>
      </c>
      <c r="C1696" t="s">
        <v>15</v>
      </c>
      <c r="D1696">
        <v>19300</v>
      </c>
      <c r="E1696" s="1">
        <v>-507699.24999999994</v>
      </c>
    </row>
    <row r="1697" spans="1:5" x14ac:dyDescent="0.25">
      <c r="A1697" t="str">
        <f t="shared" si="26"/>
        <v>S1004370019700</v>
      </c>
      <c r="B1697">
        <v>43700</v>
      </c>
      <c r="C1697" t="s">
        <v>15</v>
      </c>
      <c r="D1697">
        <v>19700</v>
      </c>
      <c r="E1697" s="1">
        <v>-1</v>
      </c>
    </row>
    <row r="1698" spans="1:5" x14ac:dyDescent="0.25">
      <c r="A1698" t="str">
        <f t="shared" si="26"/>
        <v>S1004370019800</v>
      </c>
      <c r="B1698">
        <v>43700</v>
      </c>
      <c r="C1698" t="s">
        <v>15</v>
      </c>
      <c r="D1698">
        <v>19800</v>
      </c>
      <c r="E1698" s="1">
        <v>-2</v>
      </c>
    </row>
    <row r="1699" spans="1:5" x14ac:dyDescent="0.25">
      <c r="A1699" t="str">
        <f t="shared" si="26"/>
        <v>S1004370019900</v>
      </c>
      <c r="B1699">
        <v>43700</v>
      </c>
      <c r="C1699" t="s">
        <v>15</v>
      </c>
      <c r="D1699">
        <v>19900</v>
      </c>
      <c r="E1699" s="1">
        <v>-30541.17</v>
      </c>
    </row>
    <row r="1700" spans="1:5" x14ac:dyDescent="0.25">
      <c r="A1700" t="str">
        <f t="shared" si="26"/>
        <v>S1004370022100</v>
      </c>
      <c r="B1700">
        <v>43700</v>
      </c>
      <c r="C1700" t="s">
        <v>15</v>
      </c>
      <c r="D1700">
        <v>22100</v>
      </c>
      <c r="E1700" s="1">
        <v>52693.079999999842</v>
      </c>
    </row>
    <row r="1701" spans="1:5" x14ac:dyDescent="0.25">
      <c r="A1701" t="str">
        <f t="shared" si="26"/>
        <v>S1004370022300</v>
      </c>
      <c r="B1701">
        <v>43700</v>
      </c>
      <c r="C1701" t="s">
        <v>15</v>
      </c>
      <c r="D1701">
        <v>22300</v>
      </c>
      <c r="E1701" s="1">
        <v>1533.1900000000605</v>
      </c>
    </row>
    <row r="1702" spans="1:5" x14ac:dyDescent="0.25">
      <c r="A1702" t="str">
        <f t="shared" si="26"/>
        <v>S1004370023100</v>
      </c>
      <c r="B1702">
        <v>43700</v>
      </c>
      <c r="C1702" t="s">
        <v>15</v>
      </c>
      <c r="D1702">
        <v>23100</v>
      </c>
      <c r="E1702" s="1">
        <v>1351711.39</v>
      </c>
    </row>
    <row r="1703" spans="1:5" x14ac:dyDescent="0.25">
      <c r="A1703" t="str">
        <f t="shared" si="26"/>
        <v>S1004370023300</v>
      </c>
      <c r="B1703">
        <v>43700</v>
      </c>
      <c r="C1703" t="s">
        <v>15</v>
      </c>
      <c r="D1703">
        <v>23300</v>
      </c>
      <c r="E1703" s="1">
        <v>148061.81</v>
      </c>
    </row>
    <row r="1704" spans="1:5" x14ac:dyDescent="0.25">
      <c r="A1704" t="str">
        <f t="shared" si="26"/>
        <v>S1004370023400</v>
      </c>
      <c r="B1704">
        <v>43700</v>
      </c>
      <c r="C1704" t="s">
        <v>15</v>
      </c>
      <c r="D1704">
        <v>23400</v>
      </c>
      <c r="E1704" s="1">
        <v>5660994.8500000024</v>
      </c>
    </row>
    <row r="1705" spans="1:5" x14ac:dyDescent="0.25">
      <c r="A1705" t="str">
        <f t="shared" si="26"/>
        <v>S1004370023800</v>
      </c>
      <c r="B1705">
        <v>43700</v>
      </c>
      <c r="C1705" t="s">
        <v>15</v>
      </c>
      <c r="D1705">
        <v>23800</v>
      </c>
      <c r="E1705" s="1">
        <v>398782.74</v>
      </c>
    </row>
    <row r="1706" spans="1:5" x14ac:dyDescent="0.25">
      <c r="A1706" t="str">
        <f t="shared" si="26"/>
        <v>S1004370024100</v>
      </c>
      <c r="B1706">
        <v>43700</v>
      </c>
      <c r="C1706" t="s">
        <v>15</v>
      </c>
      <c r="D1706">
        <v>24100</v>
      </c>
      <c r="E1706" s="1">
        <v>-1257229.0799999991</v>
      </c>
    </row>
    <row r="1707" spans="1:5" x14ac:dyDescent="0.25">
      <c r="A1707" t="str">
        <f t="shared" si="26"/>
        <v>S1004370024200</v>
      </c>
      <c r="B1707">
        <v>43700</v>
      </c>
      <c r="C1707" t="s">
        <v>15</v>
      </c>
      <c r="D1707">
        <v>24200</v>
      </c>
      <c r="E1707" s="1">
        <v>7252637.1800000006</v>
      </c>
    </row>
    <row r="1708" spans="1:5" x14ac:dyDescent="0.25">
      <c r="A1708" t="str">
        <f t="shared" si="26"/>
        <v>S1004370024300</v>
      </c>
      <c r="B1708">
        <v>43700</v>
      </c>
      <c r="C1708" t="s">
        <v>15</v>
      </c>
      <c r="D1708">
        <v>24300</v>
      </c>
      <c r="E1708" s="1">
        <v>2805349.628</v>
      </c>
    </row>
    <row r="1709" spans="1:5" x14ac:dyDescent="0.25">
      <c r="A1709" t="str">
        <f t="shared" si="26"/>
        <v>S1004370024500</v>
      </c>
      <c r="B1709">
        <v>43700</v>
      </c>
      <c r="C1709" t="s">
        <v>15</v>
      </c>
      <c r="D1709">
        <v>24500</v>
      </c>
      <c r="E1709" s="1">
        <v>-4956142.3020000011</v>
      </c>
    </row>
    <row r="1710" spans="1:5" x14ac:dyDescent="0.25">
      <c r="A1710" t="str">
        <f t="shared" si="26"/>
        <v>S1004370024700</v>
      </c>
      <c r="B1710">
        <v>43700</v>
      </c>
      <c r="C1710" t="s">
        <v>15</v>
      </c>
      <c r="D1710">
        <v>24700</v>
      </c>
      <c r="E1710" s="1">
        <v>-30759280.289999992</v>
      </c>
    </row>
    <row r="1711" spans="1:5" x14ac:dyDescent="0.25">
      <c r="A1711" t="str">
        <f t="shared" si="26"/>
        <v>S1004370025000</v>
      </c>
      <c r="B1711">
        <v>43700</v>
      </c>
      <c r="C1711" t="s">
        <v>15</v>
      </c>
      <c r="D1711">
        <v>25000</v>
      </c>
      <c r="E1711" s="1">
        <v>-6410506.2700000033</v>
      </c>
    </row>
    <row r="1712" spans="1:5" x14ac:dyDescent="0.25">
      <c r="A1712" t="str">
        <f t="shared" si="26"/>
        <v>S1004370025100</v>
      </c>
      <c r="B1712">
        <v>43700</v>
      </c>
      <c r="C1712" t="s">
        <v>15</v>
      </c>
      <c r="D1712">
        <v>25100</v>
      </c>
      <c r="E1712" s="1">
        <v>-9100605.0400000066</v>
      </c>
    </row>
    <row r="1713" spans="1:5" x14ac:dyDescent="0.25">
      <c r="A1713" t="str">
        <f t="shared" si="26"/>
        <v>S1004370025700</v>
      </c>
      <c r="B1713">
        <v>43700</v>
      </c>
      <c r="C1713" t="s">
        <v>15</v>
      </c>
      <c r="D1713">
        <v>25700</v>
      </c>
      <c r="E1713" s="1">
        <v>-3246087.9400000004</v>
      </c>
    </row>
    <row r="1714" spans="1:5" x14ac:dyDescent="0.25">
      <c r="A1714" t="str">
        <f t="shared" si="26"/>
        <v>S1004370026300</v>
      </c>
      <c r="B1714">
        <v>43700</v>
      </c>
      <c r="C1714" t="s">
        <v>15</v>
      </c>
      <c r="D1714">
        <v>26300</v>
      </c>
      <c r="E1714" s="1">
        <v>-138011.86400000099</v>
      </c>
    </row>
    <row r="1715" spans="1:5" x14ac:dyDescent="0.25">
      <c r="A1715" t="str">
        <f t="shared" si="26"/>
        <v>S1004370026500</v>
      </c>
      <c r="B1715">
        <v>43700</v>
      </c>
      <c r="C1715" t="s">
        <v>15</v>
      </c>
      <c r="D1715">
        <v>26500</v>
      </c>
      <c r="E1715" s="1">
        <v>11086859.350000001</v>
      </c>
    </row>
    <row r="1716" spans="1:5" x14ac:dyDescent="0.25">
      <c r="A1716" t="str">
        <f t="shared" si="26"/>
        <v>S1004370026700</v>
      </c>
      <c r="B1716">
        <v>43700</v>
      </c>
      <c r="C1716" t="s">
        <v>15</v>
      </c>
      <c r="D1716">
        <v>26700</v>
      </c>
      <c r="E1716" s="1">
        <v>-522745.2899999998</v>
      </c>
    </row>
    <row r="1717" spans="1:5" x14ac:dyDescent="0.25">
      <c r="A1717" t="str">
        <f t="shared" si="26"/>
        <v>S1004370029000</v>
      </c>
      <c r="B1717">
        <v>43700</v>
      </c>
      <c r="C1717" t="s">
        <v>15</v>
      </c>
      <c r="D1717">
        <v>29000</v>
      </c>
      <c r="E1717" s="1">
        <v>-1682813.6920000012</v>
      </c>
    </row>
    <row r="1718" spans="1:5" x14ac:dyDescent="0.25">
      <c r="A1718" t="str">
        <f t="shared" si="26"/>
        <v>S1004370029100</v>
      </c>
      <c r="B1718">
        <v>43700</v>
      </c>
      <c r="C1718" t="s">
        <v>15</v>
      </c>
      <c r="D1718">
        <v>29100</v>
      </c>
      <c r="E1718" s="1">
        <v>-60595816.689999998</v>
      </c>
    </row>
    <row r="1719" spans="1:5" x14ac:dyDescent="0.25">
      <c r="A1719" t="str">
        <f t="shared" si="26"/>
        <v>S1004370029300</v>
      </c>
      <c r="B1719">
        <v>43700</v>
      </c>
      <c r="C1719" t="s">
        <v>15</v>
      </c>
      <c r="D1719">
        <v>29300</v>
      </c>
      <c r="E1719" s="1">
        <v>-5857808.9919999996</v>
      </c>
    </row>
    <row r="1720" spans="1:5" x14ac:dyDescent="0.25">
      <c r="A1720" t="str">
        <f t="shared" si="26"/>
        <v>S1004370032000</v>
      </c>
      <c r="B1720">
        <v>43700</v>
      </c>
      <c r="C1720" t="s">
        <v>15</v>
      </c>
      <c r="D1720">
        <v>32000</v>
      </c>
      <c r="E1720" s="1">
        <v>30298</v>
      </c>
    </row>
    <row r="1721" spans="1:5" x14ac:dyDescent="0.25">
      <c r="A1721" t="str">
        <f t="shared" si="26"/>
        <v>S1004370032200</v>
      </c>
      <c r="B1721">
        <v>43700</v>
      </c>
      <c r="C1721" t="s">
        <v>15</v>
      </c>
      <c r="D1721">
        <v>32200</v>
      </c>
      <c r="E1721" s="1">
        <v>2063227.4299999974</v>
      </c>
    </row>
    <row r="1722" spans="1:5" x14ac:dyDescent="0.25">
      <c r="A1722" t="str">
        <f t="shared" si="26"/>
        <v>S1004370032300</v>
      </c>
      <c r="B1722">
        <v>43700</v>
      </c>
      <c r="C1722" t="s">
        <v>15</v>
      </c>
      <c r="D1722">
        <v>32300</v>
      </c>
      <c r="E1722" s="1">
        <v>1099.3699999991804</v>
      </c>
    </row>
    <row r="1723" spans="1:5" x14ac:dyDescent="0.25">
      <c r="A1723" t="str">
        <f t="shared" si="26"/>
        <v>S1004370032800</v>
      </c>
      <c r="B1723">
        <v>43700</v>
      </c>
      <c r="C1723" t="s">
        <v>15</v>
      </c>
      <c r="D1723">
        <v>32800</v>
      </c>
      <c r="E1723" s="1">
        <v>1667981.1900000004</v>
      </c>
    </row>
    <row r="1724" spans="1:5" x14ac:dyDescent="0.25">
      <c r="A1724" t="str">
        <f t="shared" si="26"/>
        <v>S1004370034300</v>
      </c>
      <c r="B1724">
        <v>43700</v>
      </c>
      <c r="C1724" t="s">
        <v>15</v>
      </c>
      <c r="D1724">
        <v>34300</v>
      </c>
      <c r="E1724" s="1">
        <v>0</v>
      </c>
    </row>
    <row r="1725" spans="1:5" x14ac:dyDescent="0.25">
      <c r="A1725" t="str">
        <f t="shared" si="26"/>
        <v>S1004370034800</v>
      </c>
      <c r="B1725">
        <v>43700</v>
      </c>
      <c r="C1725" t="s">
        <v>15</v>
      </c>
      <c r="D1725">
        <v>34800</v>
      </c>
      <c r="E1725" s="1">
        <v>-1</v>
      </c>
    </row>
    <row r="1726" spans="1:5" x14ac:dyDescent="0.25">
      <c r="A1726" t="str">
        <f t="shared" si="26"/>
        <v>S1004370035100</v>
      </c>
      <c r="B1726">
        <v>43700</v>
      </c>
      <c r="C1726" t="s">
        <v>15</v>
      </c>
      <c r="D1726">
        <v>35100</v>
      </c>
      <c r="E1726" s="1">
        <v>283176</v>
      </c>
    </row>
    <row r="1727" spans="1:5" x14ac:dyDescent="0.25">
      <c r="A1727" t="str">
        <f t="shared" si="26"/>
        <v>S1004370035500</v>
      </c>
      <c r="B1727">
        <v>43700</v>
      </c>
      <c r="C1727" t="s">
        <v>15</v>
      </c>
      <c r="D1727">
        <v>35500</v>
      </c>
      <c r="E1727" s="1">
        <v>1</v>
      </c>
    </row>
    <row r="1728" spans="1:5" x14ac:dyDescent="0.25">
      <c r="A1728" t="str">
        <f t="shared" si="26"/>
        <v>S1004370035600</v>
      </c>
      <c r="B1728">
        <v>43700</v>
      </c>
      <c r="C1728" t="s">
        <v>15</v>
      </c>
      <c r="D1728">
        <v>35600</v>
      </c>
      <c r="E1728" s="1">
        <v>0</v>
      </c>
    </row>
    <row r="1729" spans="1:5" x14ac:dyDescent="0.25">
      <c r="A1729" t="str">
        <f t="shared" si="26"/>
        <v>S1004370090800</v>
      </c>
      <c r="B1729">
        <v>43700</v>
      </c>
      <c r="C1729" t="s">
        <v>15</v>
      </c>
      <c r="D1729">
        <v>90800</v>
      </c>
      <c r="E1729" s="1">
        <v>0</v>
      </c>
    </row>
    <row r="1730" spans="1:5" x14ac:dyDescent="0.25">
      <c r="A1730" t="str">
        <f t="shared" si="26"/>
        <v>S1004370097100</v>
      </c>
      <c r="B1730">
        <v>43700</v>
      </c>
      <c r="C1730" t="s">
        <v>15</v>
      </c>
      <c r="D1730">
        <v>97100</v>
      </c>
      <c r="E1730" s="1">
        <v>0</v>
      </c>
    </row>
    <row r="1731" spans="1:5" x14ac:dyDescent="0.25">
      <c r="A1731" t="str">
        <f t="shared" ref="A1731:A1794" si="27">C1731&amp;B1731&amp;D1731</f>
        <v>S1004370099000</v>
      </c>
      <c r="B1731">
        <v>43700</v>
      </c>
      <c r="C1731" t="s">
        <v>15</v>
      </c>
      <c r="D1731">
        <v>99000</v>
      </c>
      <c r="E1731" s="1">
        <v>43790.937000000005</v>
      </c>
    </row>
    <row r="1732" spans="1:5" x14ac:dyDescent="0.25">
      <c r="A1732" t="str">
        <f t="shared" si="27"/>
        <v>S1004370099401</v>
      </c>
      <c r="B1732">
        <v>43700</v>
      </c>
      <c r="C1732" t="s">
        <v>15</v>
      </c>
      <c r="D1732">
        <v>99401</v>
      </c>
      <c r="E1732" s="1">
        <v>0</v>
      </c>
    </row>
    <row r="1733" spans="1:5" x14ac:dyDescent="0.25">
      <c r="A1733" t="str">
        <f t="shared" si="27"/>
        <v>S1004370099900</v>
      </c>
      <c r="B1733">
        <v>43700</v>
      </c>
      <c r="C1733" t="s">
        <v>15</v>
      </c>
      <c r="D1733">
        <v>99900</v>
      </c>
      <c r="E1733" s="1">
        <v>-0.25999999998748535</v>
      </c>
    </row>
    <row r="1734" spans="1:5" x14ac:dyDescent="0.25">
      <c r="A1734" t="str">
        <f t="shared" si="27"/>
        <v>S7884370027400</v>
      </c>
      <c r="B1734">
        <v>43700</v>
      </c>
      <c r="C1734" t="s">
        <v>771</v>
      </c>
      <c r="D1734">
        <v>27400</v>
      </c>
      <c r="E1734" s="1">
        <v>34465.050000000003</v>
      </c>
    </row>
    <row r="1735" spans="1:5" x14ac:dyDescent="0.25">
      <c r="A1735" t="str">
        <f t="shared" si="27"/>
        <v>S7884370027500</v>
      </c>
      <c r="B1735">
        <v>43700</v>
      </c>
      <c r="C1735" t="s">
        <v>771</v>
      </c>
      <c r="D1735">
        <v>27500</v>
      </c>
      <c r="E1735" s="1">
        <v>15327285.799999952</v>
      </c>
    </row>
    <row r="1736" spans="1:5" x14ac:dyDescent="0.25">
      <c r="A1736" t="str">
        <f t="shared" si="27"/>
        <v>S7884370027600</v>
      </c>
      <c r="B1736">
        <v>43700</v>
      </c>
      <c r="C1736" t="s">
        <v>771</v>
      </c>
      <c r="D1736">
        <v>27600</v>
      </c>
      <c r="E1736" s="1">
        <v>493191.02</v>
      </c>
    </row>
    <row r="1737" spans="1:5" x14ac:dyDescent="0.25">
      <c r="A1737" t="str">
        <f t="shared" si="27"/>
        <v>S7884370099401</v>
      </c>
      <c r="B1737">
        <v>43700</v>
      </c>
      <c r="C1737" t="s">
        <v>771</v>
      </c>
      <c r="D1737">
        <v>99401</v>
      </c>
      <c r="E1737" s="1">
        <v>0</v>
      </c>
    </row>
    <row r="1738" spans="1:5" x14ac:dyDescent="0.25">
      <c r="A1738" t="str">
        <f t="shared" si="27"/>
        <v>S1004380014100</v>
      </c>
      <c r="B1738">
        <v>43800</v>
      </c>
      <c r="C1738" t="s">
        <v>15</v>
      </c>
      <c r="D1738">
        <v>14100</v>
      </c>
      <c r="E1738" s="1">
        <v>-432774.55000000016</v>
      </c>
    </row>
    <row r="1739" spans="1:5" x14ac:dyDescent="0.25">
      <c r="A1739" t="str">
        <f t="shared" si="27"/>
        <v>S1004380014200</v>
      </c>
      <c r="B1739">
        <v>43800</v>
      </c>
      <c r="C1739" t="s">
        <v>15</v>
      </c>
      <c r="D1739">
        <v>14200</v>
      </c>
      <c r="E1739" s="1">
        <v>-54479.329999999958</v>
      </c>
    </row>
    <row r="1740" spans="1:5" x14ac:dyDescent="0.25">
      <c r="A1740" t="str">
        <f t="shared" si="27"/>
        <v>S1004380014300</v>
      </c>
      <c r="B1740">
        <v>43800</v>
      </c>
      <c r="C1740" t="s">
        <v>15</v>
      </c>
      <c r="D1740">
        <v>14300</v>
      </c>
      <c r="E1740" s="1">
        <v>-162732.48999999993</v>
      </c>
    </row>
    <row r="1741" spans="1:5" x14ac:dyDescent="0.25">
      <c r="A1741" t="str">
        <f t="shared" si="27"/>
        <v>S1004380014400</v>
      </c>
      <c r="B1741">
        <v>43800</v>
      </c>
      <c r="C1741" t="s">
        <v>15</v>
      </c>
      <c r="D1741">
        <v>14400</v>
      </c>
      <c r="E1741" s="1">
        <v>16151</v>
      </c>
    </row>
    <row r="1742" spans="1:5" x14ac:dyDescent="0.25">
      <c r="A1742" t="str">
        <f t="shared" si="27"/>
        <v>S1004380091600</v>
      </c>
      <c r="B1742">
        <v>43800</v>
      </c>
      <c r="C1742" t="s">
        <v>15</v>
      </c>
      <c r="D1742">
        <v>91600</v>
      </c>
      <c r="E1742" s="1">
        <v>0</v>
      </c>
    </row>
    <row r="1743" spans="1:5" x14ac:dyDescent="0.25">
      <c r="A1743" t="str">
        <f t="shared" si="27"/>
        <v>S1004380097100</v>
      </c>
      <c r="B1743">
        <v>43800</v>
      </c>
      <c r="C1743" t="s">
        <v>15</v>
      </c>
      <c r="D1743">
        <v>97100</v>
      </c>
      <c r="E1743" s="1">
        <v>0</v>
      </c>
    </row>
    <row r="1744" spans="1:5" x14ac:dyDescent="0.25">
      <c r="A1744" t="str">
        <f t="shared" si="27"/>
        <v>S1004380099700</v>
      </c>
      <c r="B1744">
        <v>43800</v>
      </c>
      <c r="C1744" t="s">
        <v>15</v>
      </c>
      <c r="D1744">
        <v>99700</v>
      </c>
      <c r="E1744" s="1">
        <v>0</v>
      </c>
    </row>
    <row r="1745" spans="1:5" x14ac:dyDescent="0.25">
      <c r="A1745" t="str">
        <f t="shared" si="27"/>
        <v>S1004450012000</v>
      </c>
      <c r="B1745">
        <v>44500</v>
      </c>
      <c r="C1745" t="s">
        <v>15</v>
      </c>
      <c r="D1745">
        <v>12000</v>
      </c>
      <c r="E1745" s="1">
        <v>-10656963.392000001</v>
      </c>
    </row>
    <row r="1746" spans="1:5" x14ac:dyDescent="0.25">
      <c r="A1746" t="str">
        <f t="shared" si="27"/>
        <v>S1004450012100</v>
      </c>
      <c r="B1746">
        <v>44500</v>
      </c>
      <c r="C1746" t="s">
        <v>15</v>
      </c>
      <c r="D1746">
        <v>12100</v>
      </c>
      <c r="E1746" s="1">
        <v>-73275.829999999987</v>
      </c>
    </row>
    <row r="1747" spans="1:5" x14ac:dyDescent="0.25">
      <c r="A1747" t="str">
        <f t="shared" si="27"/>
        <v>S1004450012400</v>
      </c>
      <c r="B1747">
        <v>44500</v>
      </c>
      <c r="C1747" t="s">
        <v>15</v>
      </c>
      <c r="D1747">
        <v>12400</v>
      </c>
      <c r="E1747" s="1">
        <v>0</v>
      </c>
    </row>
    <row r="1748" spans="1:5" x14ac:dyDescent="0.25">
      <c r="A1748" t="str">
        <f t="shared" si="27"/>
        <v>S1004450012500</v>
      </c>
      <c r="B1748">
        <v>44500</v>
      </c>
      <c r="C1748" t="s">
        <v>15</v>
      </c>
      <c r="D1748">
        <v>12500</v>
      </c>
      <c r="E1748" s="1">
        <v>16600.27</v>
      </c>
    </row>
    <row r="1749" spans="1:5" x14ac:dyDescent="0.25">
      <c r="A1749" t="str">
        <f t="shared" si="27"/>
        <v>S1004450012700</v>
      </c>
      <c r="B1749">
        <v>44500</v>
      </c>
      <c r="C1749" t="s">
        <v>15</v>
      </c>
      <c r="D1749">
        <v>12700</v>
      </c>
      <c r="E1749" s="1">
        <v>-76579.850999999995</v>
      </c>
    </row>
    <row r="1750" spans="1:5" x14ac:dyDescent="0.25">
      <c r="A1750" t="str">
        <f t="shared" si="27"/>
        <v>S1004450012800</v>
      </c>
      <c r="B1750">
        <v>44500</v>
      </c>
      <c r="C1750" t="s">
        <v>15</v>
      </c>
      <c r="D1750">
        <v>12800</v>
      </c>
      <c r="E1750" s="1">
        <v>572169.40999999992</v>
      </c>
    </row>
    <row r="1751" spans="1:5" x14ac:dyDescent="0.25">
      <c r="A1751" t="str">
        <f t="shared" si="27"/>
        <v>S1004450013000</v>
      </c>
      <c r="B1751">
        <v>44500</v>
      </c>
      <c r="C1751" t="s">
        <v>15</v>
      </c>
      <c r="D1751">
        <v>13000</v>
      </c>
      <c r="E1751" s="1">
        <v>149784.09999999998</v>
      </c>
    </row>
    <row r="1752" spans="1:5" x14ac:dyDescent="0.25">
      <c r="A1752" t="str">
        <f t="shared" si="27"/>
        <v>S1004450013100</v>
      </c>
      <c r="B1752">
        <v>44500</v>
      </c>
      <c r="C1752" t="s">
        <v>15</v>
      </c>
      <c r="D1752">
        <v>13100</v>
      </c>
      <c r="E1752" s="1">
        <v>62263.99</v>
      </c>
    </row>
    <row r="1753" spans="1:5" x14ac:dyDescent="0.25">
      <c r="A1753" t="str">
        <f t="shared" si="27"/>
        <v>S1004450013600</v>
      </c>
      <c r="B1753">
        <v>44500</v>
      </c>
      <c r="C1753" t="s">
        <v>15</v>
      </c>
      <c r="D1753">
        <v>13600</v>
      </c>
      <c r="E1753" s="1">
        <v>6017237.7199999988</v>
      </c>
    </row>
    <row r="1754" spans="1:5" x14ac:dyDescent="0.25">
      <c r="A1754" t="str">
        <f t="shared" si="27"/>
        <v>S1004450014100</v>
      </c>
      <c r="B1754">
        <v>44500</v>
      </c>
      <c r="C1754" t="s">
        <v>15</v>
      </c>
      <c r="D1754">
        <v>14100</v>
      </c>
      <c r="E1754" s="1">
        <v>-7803895.2240000004</v>
      </c>
    </row>
    <row r="1755" spans="1:5" x14ac:dyDescent="0.25">
      <c r="A1755" t="str">
        <f t="shared" si="27"/>
        <v>S1004450014600</v>
      </c>
      <c r="B1755">
        <v>44500</v>
      </c>
      <c r="C1755" t="s">
        <v>15</v>
      </c>
      <c r="D1755">
        <v>14600</v>
      </c>
      <c r="E1755" s="1">
        <v>540689.10000000009</v>
      </c>
    </row>
    <row r="1756" spans="1:5" x14ac:dyDescent="0.25">
      <c r="A1756" t="str">
        <f t="shared" si="27"/>
        <v>S1004450014700</v>
      </c>
      <c r="B1756">
        <v>44500</v>
      </c>
      <c r="C1756" t="s">
        <v>15</v>
      </c>
      <c r="D1756">
        <v>14700</v>
      </c>
      <c r="E1756" s="1">
        <v>0</v>
      </c>
    </row>
    <row r="1757" spans="1:5" x14ac:dyDescent="0.25">
      <c r="A1757" t="str">
        <f t="shared" si="27"/>
        <v>S1004450014800</v>
      </c>
      <c r="B1757">
        <v>44500</v>
      </c>
      <c r="C1757" t="s">
        <v>15</v>
      </c>
      <c r="D1757">
        <v>14800</v>
      </c>
      <c r="E1757" s="1">
        <v>-5</v>
      </c>
    </row>
    <row r="1758" spans="1:5" x14ac:dyDescent="0.25">
      <c r="A1758" t="str">
        <f t="shared" si="27"/>
        <v>S1004450014900</v>
      </c>
      <c r="B1758">
        <v>44500</v>
      </c>
      <c r="C1758" t="s">
        <v>15</v>
      </c>
      <c r="D1758">
        <v>14900</v>
      </c>
      <c r="E1758" s="1">
        <v>-3</v>
      </c>
    </row>
    <row r="1759" spans="1:5" x14ac:dyDescent="0.25">
      <c r="A1759" t="str">
        <f t="shared" si="27"/>
        <v>S1004450015000</v>
      </c>
      <c r="B1759">
        <v>44500</v>
      </c>
      <c r="C1759" t="s">
        <v>15</v>
      </c>
      <c r="D1759">
        <v>15000</v>
      </c>
      <c r="E1759" s="1">
        <v>35767</v>
      </c>
    </row>
    <row r="1760" spans="1:5" x14ac:dyDescent="0.25">
      <c r="A1760" t="str">
        <f t="shared" si="27"/>
        <v>S1004450015100</v>
      </c>
      <c r="B1760">
        <v>44500</v>
      </c>
      <c r="C1760" t="s">
        <v>15</v>
      </c>
      <c r="D1760">
        <v>15100</v>
      </c>
      <c r="E1760" s="1">
        <v>-5899805.9899999946</v>
      </c>
    </row>
    <row r="1761" spans="1:5" x14ac:dyDescent="0.25">
      <c r="A1761" t="str">
        <f t="shared" si="27"/>
        <v>S1004450015200</v>
      </c>
      <c r="B1761">
        <v>44500</v>
      </c>
      <c r="C1761" t="s">
        <v>15</v>
      </c>
      <c r="D1761">
        <v>15200</v>
      </c>
      <c r="E1761" s="1">
        <v>69.929999999993015</v>
      </c>
    </row>
    <row r="1762" spans="1:5" x14ac:dyDescent="0.25">
      <c r="A1762" t="str">
        <f t="shared" si="27"/>
        <v>S1004450015300</v>
      </c>
      <c r="B1762">
        <v>44500</v>
      </c>
      <c r="C1762" t="s">
        <v>15</v>
      </c>
      <c r="D1762">
        <v>15300</v>
      </c>
      <c r="E1762" s="1">
        <v>163134</v>
      </c>
    </row>
    <row r="1763" spans="1:5" x14ac:dyDescent="0.25">
      <c r="A1763" t="str">
        <f t="shared" si="27"/>
        <v>S1004450018500</v>
      </c>
      <c r="B1763">
        <v>44500</v>
      </c>
      <c r="C1763" t="s">
        <v>15</v>
      </c>
      <c r="D1763">
        <v>18500</v>
      </c>
      <c r="E1763" s="1">
        <v>3568818.9139999971</v>
      </c>
    </row>
    <row r="1764" spans="1:5" x14ac:dyDescent="0.25">
      <c r="A1764" t="str">
        <f t="shared" si="27"/>
        <v>S1004450019800</v>
      </c>
      <c r="B1764">
        <v>44500</v>
      </c>
      <c r="C1764" t="s">
        <v>15</v>
      </c>
      <c r="D1764">
        <v>19800</v>
      </c>
      <c r="E1764" s="1">
        <v>140613.26700000002</v>
      </c>
    </row>
    <row r="1765" spans="1:5" x14ac:dyDescent="0.25">
      <c r="A1765" t="str">
        <f t="shared" si="27"/>
        <v>S1004450024100</v>
      </c>
      <c r="B1765">
        <v>44500</v>
      </c>
      <c r="C1765" t="s">
        <v>15</v>
      </c>
      <c r="D1765">
        <v>24100</v>
      </c>
      <c r="E1765" s="1">
        <v>0</v>
      </c>
    </row>
    <row r="1766" spans="1:5" x14ac:dyDescent="0.25">
      <c r="A1766" t="str">
        <f t="shared" si="27"/>
        <v>S1004450025100</v>
      </c>
      <c r="B1766">
        <v>44500</v>
      </c>
      <c r="C1766" t="s">
        <v>15</v>
      </c>
      <c r="D1766">
        <v>25100</v>
      </c>
      <c r="E1766" s="1">
        <v>-590065.68999999994</v>
      </c>
    </row>
    <row r="1767" spans="1:5" x14ac:dyDescent="0.25">
      <c r="A1767" t="str">
        <f t="shared" si="27"/>
        <v>S1004450052900</v>
      </c>
      <c r="B1767">
        <v>44500</v>
      </c>
      <c r="C1767" t="s">
        <v>15</v>
      </c>
      <c r="D1767">
        <v>52900</v>
      </c>
      <c r="E1767" s="1">
        <v>251794.93999999997</v>
      </c>
    </row>
    <row r="1768" spans="1:5" x14ac:dyDescent="0.25">
      <c r="A1768" t="str">
        <f t="shared" si="27"/>
        <v>S1004450053000</v>
      </c>
      <c r="B1768">
        <v>44500</v>
      </c>
      <c r="C1768" t="s">
        <v>15</v>
      </c>
      <c r="D1768">
        <v>53000</v>
      </c>
      <c r="E1768" s="1">
        <v>1</v>
      </c>
    </row>
    <row r="1769" spans="1:5" x14ac:dyDescent="0.25">
      <c r="A1769" t="str">
        <f t="shared" si="27"/>
        <v>S1004450053100</v>
      </c>
      <c r="B1769">
        <v>44500</v>
      </c>
      <c r="C1769" t="s">
        <v>15</v>
      </c>
      <c r="D1769">
        <v>53100</v>
      </c>
      <c r="E1769" s="1">
        <v>2</v>
      </c>
    </row>
    <row r="1770" spans="1:5" x14ac:dyDescent="0.25">
      <c r="A1770" t="str">
        <f t="shared" si="27"/>
        <v>S1004450053200</v>
      </c>
      <c r="B1770">
        <v>44500</v>
      </c>
      <c r="C1770" t="s">
        <v>15</v>
      </c>
      <c r="D1770">
        <v>53200</v>
      </c>
      <c r="E1770" s="1">
        <v>4</v>
      </c>
    </row>
    <row r="1771" spans="1:5" x14ac:dyDescent="0.25">
      <c r="A1771" t="str">
        <f t="shared" si="27"/>
        <v>S1004450053300</v>
      </c>
      <c r="B1771">
        <v>44500</v>
      </c>
      <c r="C1771" t="s">
        <v>15</v>
      </c>
      <c r="D1771">
        <v>53300</v>
      </c>
      <c r="E1771" s="1">
        <v>4</v>
      </c>
    </row>
    <row r="1772" spans="1:5" x14ac:dyDescent="0.25">
      <c r="A1772" t="str">
        <f t="shared" si="27"/>
        <v>S1004450053900</v>
      </c>
      <c r="B1772">
        <v>44500</v>
      </c>
      <c r="C1772" t="s">
        <v>15</v>
      </c>
      <c r="D1772">
        <v>53900</v>
      </c>
      <c r="E1772" s="1">
        <v>-1</v>
      </c>
    </row>
    <row r="1773" spans="1:5" x14ac:dyDescent="0.25">
      <c r="A1773" t="str">
        <f t="shared" si="27"/>
        <v>S1004450054000</v>
      </c>
      <c r="B1773">
        <v>44500</v>
      </c>
      <c r="C1773" t="s">
        <v>15</v>
      </c>
      <c r="D1773">
        <v>54000</v>
      </c>
      <c r="E1773" s="1">
        <v>4</v>
      </c>
    </row>
    <row r="1774" spans="1:5" x14ac:dyDescent="0.25">
      <c r="A1774" t="str">
        <f t="shared" si="27"/>
        <v>S1004450054100</v>
      </c>
      <c r="B1774">
        <v>44500</v>
      </c>
      <c r="C1774" t="s">
        <v>15</v>
      </c>
      <c r="D1774">
        <v>54100</v>
      </c>
      <c r="E1774" s="1">
        <v>-2827871.7899999991</v>
      </c>
    </row>
    <row r="1775" spans="1:5" x14ac:dyDescent="0.25">
      <c r="A1775" t="str">
        <f t="shared" si="27"/>
        <v>S1004450054200</v>
      </c>
      <c r="B1775">
        <v>44500</v>
      </c>
      <c r="C1775" t="s">
        <v>15</v>
      </c>
      <c r="D1775">
        <v>54200</v>
      </c>
      <c r="E1775" s="1">
        <v>-2</v>
      </c>
    </row>
    <row r="1776" spans="1:5" x14ac:dyDescent="0.25">
      <c r="A1776" t="str">
        <f t="shared" si="27"/>
        <v>S1004450054300</v>
      </c>
      <c r="B1776">
        <v>44500</v>
      </c>
      <c r="C1776" t="s">
        <v>15</v>
      </c>
      <c r="D1776">
        <v>54300</v>
      </c>
      <c r="E1776" s="1">
        <v>-612415.85000000056</v>
      </c>
    </row>
    <row r="1777" spans="1:5" x14ac:dyDescent="0.25">
      <c r="A1777" t="str">
        <f t="shared" si="27"/>
        <v>S1004450054400</v>
      </c>
      <c r="B1777">
        <v>44500</v>
      </c>
      <c r="C1777" t="s">
        <v>15</v>
      </c>
      <c r="D1777">
        <v>54400</v>
      </c>
      <c r="E1777" s="1">
        <v>-14421286.829999998</v>
      </c>
    </row>
    <row r="1778" spans="1:5" x14ac:dyDescent="0.25">
      <c r="A1778" t="str">
        <f t="shared" si="27"/>
        <v>S1004450054500</v>
      </c>
      <c r="B1778">
        <v>44500</v>
      </c>
      <c r="C1778" t="s">
        <v>15</v>
      </c>
      <c r="D1778">
        <v>54500</v>
      </c>
      <c r="E1778" s="1">
        <v>-396563.04000000004</v>
      </c>
    </row>
    <row r="1779" spans="1:5" x14ac:dyDescent="0.25">
      <c r="A1779" t="str">
        <f t="shared" si="27"/>
        <v>S1004450054600</v>
      </c>
      <c r="B1779">
        <v>44500</v>
      </c>
      <c r="C1779" t="s">
        <v>15</v>
      </c>
      <c r="D1779">
        <v>54600</v>
      </c>
      <c r="E1779" s="1">
        <v>0</v>
      </c>
    </row>
    <row r="1780" spans="1:5" x14ac:dyDescent="0.25">
      <c r="A1780" t="str">
        <f t="shared" si="27"/>
        <v>S1004450056600</v>
      </c>
      <c r="B1780">
        <v>44500</v>
      </c>
      <c r="C1780" t="s">
        <v>15</v>
      </c>
      <c r="D1780">
        <v>56600</v>
      </c>
      <c r="E1780" s="1">
        <v>89251.759999999951</v>
      </c>
    </row>
    <row r="1781" spans="1:5" x14ac:dyDescent="0.25">
      <c r="A1781" t="str">
        <f t="shared" si="27"/>
        <v>S1004450056700</v>
      </c>
      <c r="B1781">
        <v>44500</v>
      </c>
      <c r="C1781" t="s">
        <v>15</v>
      </c>
      <c r="D1781">
        <v>56700</v>
      </c>
      <c r="E1781" s="1">
        <v>-1</v>
      </c>
    </row>
    <row r="1782" spans="1:5" x14ac:dyDescent="0.25">
      <c r="A1782" t="str">
        <f t="shared" si="27"/>
        <v>S1004450056800</v>
      </c>
      <c r="B1782">
        <v>44500</v>
      </c>
      <c r="C1782" t="s">
        <v>15</v>
      </c>
      <c r="D1782">
        <v>56800</v>
      </c>
      <c r="E1782" s="1">
        <v>8</v>
      </c>
    </row>
    <row r="1783" spans="1:5" x14ac:dyDescent="0.25">
      <c r="A1783" t="str">
        <f t="shared" si="27"/>
        <v>S1004450056900</v>
      </c>
      <c r="B1783">
        <v>44500</v>
      </c>
      <c r="C1783" t="s">
        <v>15</v>
      </c>
      <c r="D1783">
        <v>56900</v>
      </c>
      <c r="E1783" s="1">
        <v>0</v>
      </c>
    </row>
    <row r="1784" spans="1:5" x14ac:dyDescent="0.25">
      <c r="A1784" t="str">
        <f t="shared" si="27"/>
        <v>S1004450090800</v>
      </c>
      <c r="B1784">
        <v>44500</v>
      </c>
      <c r="C1784" t="s">
        <v>15</v>
      </c>
      <c r="D1784">
        <v>90800</v>
      </c>
      <c r="E1784" s="1">
        <v>0</v>
      </c>
    </row>
    <row r="1785" spans="1:5" x14ac:dyDescent="0.25">
      <c r="A1785" t="str">
        <f t="shared" si="27"/>
        <v>S1004450097100</v>
      </c>
      <c r="B1785">
        <v>44500</v>
      </c>
      <c r="C1785" t="s">
        <v>15</v>
      </c>
      <c r="D1785">
        <v>97100</v>
      </c>
      <c r="E1785" s="1">
        <v>65572.56</v>
      </c>
    </row>
    <row r="1786" spans="1:5" x14ac:dyDescent="0.25">
      <c r="A1786" t="str">
        <f t="shared" si="27"/>
        <v>S1004450099900</v>
      </c>
      <c r="B1786">
        <v>44500</v>
      </c>
      <c r="C1786" t="s">
        <v>15</v>
      </c>
      <c r="D1786">
        <v>99900</v>
      </c>
      <c r="E1786" s="1">
        <v>-1.4915713109076023E-10</v>
      </c>
    </row>
    <row r="1787" spans="1:5" x14ac:dyDescent="0.25">
      <c r="A1787" t="str">
        <f t="shared" si="27"/>
        <v>S2244450017900</v>
      </c>
      <c r="B1787">
        <v>44500</v>
      </c>
      <c r="C1787" t="s">
        <v>781</v>
      </c>
      <c r="D1787">
        <v>17900</v>
      </c>
      <c r="E1787" s="1">
        <v>179075.88</v>
      </c>
    </row>
    <row r="1788" spans="1:5" x14ac:dyDescent="0.25">
      <c r="A1788" t="str">
        <f t="shared" si="27"/>
        <v>S2264450017800</v>
      </c>
      <c r="B1788">
        <v>44500</v>
      </c>
      <c r="C1788" t="s">
        <v>779</v>
      </c>
      <c r="D1788">
        <v>17800</v>
      </c>
      <c r="E1788" s="1">
        <v>11285790.07</v>
      </c>
    </row>
    <row r="1789" spans="1:5" x14ac:dyDescent="0.25">
      <c r="A1789" t="str">
        <f t="shared" si="27"/>
        <v>S2274450016200</v>
      </c>
      <c r="B1789">
        <v>44500</v>
      </c>
      <c r="C1789" t="s">
        <v>615</v>
      </c>
      <c r="D1789">
        <v>16200</v>
      </c>
      <c r="E1789" s="1">
        <v>-1513.1999999999998</v>
      </c>
    </row>
    <row r="1790" spans="1:5" x14ac:dyDescent="0.25">
      <c r="A1790" t="str">
        <f t="shared" si="27"/>
        <v>S2274450016900</v>
      </c>
      <c r="B1790">
        <v>44500</v>
      </c>
      <c r="C1790" t="s">
        <v>615</v>
      </c>
      <c r="D1790">
        <v>16900</v>
      </c>
      <c r="E1790" s="1">
        <v>2706428.4000000004</v>
      </c>
    </row>
    <row r="1791" spans="1:5" x14ac:dyDescent="0.25">
      <c r="A1791" t="str">
        <f t="shared" si="27"/>
        <v>S2274450017700</v>
      </c>
      <c r="B1791">
        <v>44500</v>
      </c>
      <c r="C1791" t="s">
        <v>615</v>
      </c>
      <c r="D1791">
        <v>17700</v>
      </c>
      <c r="E1791" s="1">
        <v>2986632</v>
      </c>
    </row>
    <row r="1792" spans="1:5" x14ac:dyDescent="0.25">
      <c r="A1792" t="str">
        <f t="shared" si="27"/>
        <v>S2274450026000</v>
      </c>
      <c r="B1792">
        <v>44500</v>
      </c>
      <c r="C1792" t="s">
        <v>615</v>
      </c>
      <c r="D1792">
        <v>26000</v>
      </c>
      <c r="E1792" s="1">
        <v>0</v>
      </c>
    </row>
    <row r="1793" spans="1:5" x14ac:dyDescent="0.25">
      <c r="A1793" t="str">
        <f t="shared" si="27"/>
        <v>S49044500AGF00</v>
      </c>
      <c r="B1793">
        <v>44500</v>
      </c>
      <c r="C1793" t="s">
        <v>875</v>
      </c>
      <c r="D1793" t="s">
        <v>876</v>
      </c>
      <c r="E1793" s="1">
        <v>0</v>
      </c>
    </row>
    <row r="1794" spans="1:5" x14ac:dyDescent="0.25">
      <c r="A1794" t="str">
        <f t="shared" si="27"/>
        <v>S49044500AGFP0</v>
      </c>
      <c r="B1794">
        <v>44500</v>
      </c>
      <c r="C1794" t="s">
        <v>875</v>
      </c>
      <c r="D1794" t="s">
        <v>877</v>
      </c>
      <c r="E1794" s="1">
        <v>0</v>
      </c>
    </row>
    <row r="1795" spans="1:5" x14ac:dyDescent="0.25">
      <c r="A1795" t="str">
        <f t="shared" ref="A1795:A1858" si="28">C1795&amp;B1795&amp;D1795</f>
        <v>S49044500BT300</v>
      </c>
      <c r="B1795">
        <v>44500</v>
      </c>
      <c r="C1795" t="s">
        <v>875</v>
      </c>
      <c r="D1795" t="s">
        <v>887</v>
      </c>
      <c r="E1795" s="1">
        <v>0</v>
      </c>
    </row>
    <row r="1796" spans="1:5" x14ac:dyDescent="0.25">
      <c r="A1796" t="str">
        <f t="shared" si="28"/>
        <v>S49044500BT600</v>
      </c>
      <c r="B1796">
        <v>44500</v>
      </c>
      <c r="C1796" t="s">
        <v>875</v>
      </c>
      <c r="D1796" t="s">
        <v>878</v>
      </c>
      <c r="E1796" s="1">
        <v>0</v>
      </c>
    </row>
    <row r="1797" spans="1:5" x14ac:dyDescent="0.25">
      <c r="A1797" t="str">
        <f t="shared" si="28"/>
        <v>S49544500Z0700</v>
      </c>
      <c r="B1797">
        <v>44500</v>
      </c>
      <c r="C1797" t="s">
        <v>880</v>
      </c>
      <c r="D1797" t="s">
        <v>884</v>
      </c>
      <c r="E1797" s="1">
        <v>0</v>
      </c>
    </row>
    <row r="1798" spans="1:5" x14ac:dyDescent="0.25">
      <c r="A1798" t="str">
        <f t="shared" si="28"/>
        <v>S49544500Z1000</v>
      </c>
      <c r="B1798">
        <v>44500</v>
      </c>
      <c r="C1798" t="s">
        <v>880</v>
      </c>
      <c r="D1798" t="s">
        <v>926</v>
      </c>
      <c r="E1798" s="1">
        <v>0</v>
      </c>
    </row>
    <row r="1799" spans="1:5" x14ac:dyDescent="0.25">
      <c r="A1799" t="str">
        <f t="shared" si="28"/>
        <v>S49544500Z1100</v>
      </c>
      <c r="B1799">
        <v>44500</v>
      </c>
      <c r="C1799" t="s">
        <v>880</v>
      </c>
      <c r="D1799" t="s">
        <v>885</v>
      </c>
      <c r="E1799" s="1">
        <v>0</v>
      </c>
    </row>
    <row r="1800" spans="1:5" x14ac:dyDescent="0.25">
      <c r="A1800" t="str">
        <f t="shared" si="28"/>
        <v>S1004550012100</v>
      </c>
      <c r="B1800">
        <v>45500</v>
      </c>
      <c r="C1800" t="s">
        <v>15</v>
      </c>
      <c r="D1800">
        <v>12100</v>
      </c>
      <c r="E1800" s="1">
        <v>297678.82000000007</v>
      </c>
    </row>
    <row r="1801" spans="1:5" x14ac:dyDescent="0.25">
      <c r="A1801" t="str">
        <f t="shared" si="28"/>
        <v>S1004550012400</v>
      </c>
      <c r="B1801">
        <v>45500</v>
      </c>
      <c r="C1801" t="s">
        <v>15</v>
      </c>
      <c r="D1801">
        <v>12400</v>
      </c>
      <c r="E1801" s="1">
        <v>5907016.4000000004</v>
      </c>
    </row>
    <row r="1802" spans="1:5" x14ac:dyDescent="0.25">
      <c r="A1802" t="str">
        <f t="shared" si="28"/>
        <v>S1004550012600</v>
      </c>
      <c r="B1802">
        <v>45500</v>
      </c>
      <c r="C1802" t="s">
        <v>15</v>
      </c>
      <c r="D1802">
        <v>12600</v>
      </c>
      <c r="E1802" s="1">
        <v>0</v>
      </c>
    </row>
    <row r="1803" spans="1:5" x14ac:dyDescent="0.25">
      <c r="A1803" t="str">
        <f t="shared" si="28"/>
        <v>S1004550013200</v>
      </c>
      <c r="B1803">
        <v>45500</v>
      </c>
      <c r="C1803" t="s">
        <v>15</v>
      </c>
      <c r="D1803">
        <v>13200</v>
      </c>
      <c r="E1803" s="1">
        <v>-598201.99999999988</v>
      </c>
    </row>
    <row r="1804" spans="1:5" x14ac:dyDescent="0.25">
      <c r="A1804" t="str">
        <f t="shared" si="28"/>
        <v>S1004550013300</v>
      </c>
      <c r="B1804">
        <v>45500</v>
      </c>
      <c r="C1804" t="s">
        <v>15</v>
      </c>
      <c r="D1804">
        <v>13300</v>
      </c>
      <c r="E1804" s="1">
        <v>388916.26</v>
      </c>
    </row>
    <row r="1805" spans="1:5" x14ac:dyDescent="0.25">
      <c r="A1805" t="str">
        <f t="shared" si="28"/>
        <v>S1004550014100</v>
      </c>
      <c r="B1805">
        <v>45500</v>
      </c>
      <c r="C1805" t="s">
        <v>15</v>
      </c>
      <c r="D1805">
        <v>14100</v>
      </c>
      <c r="E1805" s="1">
        <v>-132920.18000000005</v>
      </c>
    </row>
    <row r="1806" spans="1:5" x14ac:dyDescent="0.25">
      <c r="A1806" t="str">
        <f t="shared" si="28"/>
        <v>S1004550022000</v>
      </c>
      <c r="B1806">
        <v>45500</v>
      </c>
      <c r="C1806" t="s">
        <v>15</v>
      </c>
      <c r="D1806">
        <v>22000</v>
      </c>
      <c r="E1806" s="1">
        <v>13001.720000000001</v>
      </c>
    </row>
    <row r="1807" spans="1:5" x14ac:dyDescent="0.25">
      <c r="A1807" t="str">
        <f t="shared" si="28"/>
        <v>S1004550022100</v>
      </c>
      <c r="B1807">
        <v>45500</v>
      </c>
      <c r="C1807" t="s">
        <v>15</v>
      </c>
      <c r="D1807">
        <v>22100</v>
      </c>
      <c r="E1807" s="1">
        <v>4406601.824000001</v>
      </c>
    </row>
    <row r="1808" spans="1:5" x14ac:dyDescent="0.25">
      <c r="A1808" t="str">
        <f t="shared" si="28"/>
        <v>S1004550022200</v>
      </c>
      <c r="B1808">
        <v>45500</v>
      </c>
      <c r="C1808" t="s">
        <v>15</v>
      </c>
      <c r="D1808">
        <v>22200</v>
      </c>
      <c r="E1808" s="1">
        <v>4351.2399999999907</v>
      </c>
    </row>
    <row r="1809" spans="1:5" x14ac:dyDescent="0.25">
      <c r="A1809" t="str">
        <f t="shared" si="28"/>
        <v>S1004550022300</v>
      </c>
      <c r="B1809">
        <v>45500</v>
      </c>
      <c r="C1809" t="s">
        <v>15</v>
      </c>
      <c r="D1809">
        <v>22300</v>
      </c>
      <c r="E1809" s="1">
        <v>1</v>
      </c>
    </row>
    <row r="1810" spans="1:5" x14ac:dyDescent="0.25">
      <c r="A1810" t="str">
        <f t="shared" si="28"/>
        <v>S1004550022400</v>
      </c>
      <c r="B1810">
        <v>45500</v>
      </c>
      <c r="C1810" t="s">
        <v>15</v>
      </c>
      <c r="D1810">
        <v>22400</v>
      </c>
      <c r="E1810" s="1">
        <v>1.1641532182693481E-10</v>
      </c>
    </row>
    <row r="1811" spans="1:5" x14ac:dyDescent="0.25">
      <c r="A1811" t="str">
        <f t="shared" si="28"/>
        <v>S1004550022500</v>
      </c>
      <c r="B1811">
        <v>45500</v>
      </c>
      <c r="C1811" t="s">
        <v>15</v>
      </c>
      <c r="D1811">
        <v>22500</v>
      </c>
      <c r="E1811" s="1">
        <v>0</v>
      </c>
    </row>
    <row r="1812" spans="1:5" x14ac:dyDescent="0.25">
      <c r="A1812" t="str">
        <f t="shared" si="28"/>
        <v>S1004550022600</v>
      </c>
      <c r="B1812">
        <v>45500</v>
      </c>
      <c r="C1812" t="s">
        <v>15</v>
      </c>
      <c r="D1812">
        <v>22600</v>
      </c>
      <c r="E1812" s="1">
        <v>0</v>
      </c>
    </row>
    <row r="1813" spans="1:5" x14ac:dyDescent="0.25">
      <c r="A1813" t="str">
        <f t="shared" si="28"/>
        <v>S1004550022700</v>
      </c>
      <c r="B1813">
        <v>45500</v>
      </c>
      <c r="C1813" t="s">
        <v>15</v>
      </c>
      <c r="D1813">
        <v>22700</v>
      </c>
      <c r="E1813" s="1">
        <v>0</v>
      </c>
    </row>
    <row r="1814" spans="1:5" x14ac:dyDescent="0.25">
      <c r="A1814" t="str">
        <f t="shared" si="28"/>
        <v>S1004550022800</v>
      </c>
      <c r="B1814">
        <v>45500</v>
      </c>
      <c r="C1814" t="s">
        <v>15</v>
      </c>
      <c r="D1814">
        <v>22800</v>
      </c>
      <c r="E1814" s="1">
        <v>1413531.85</v>
      </c>
    </row>
    <row r="1815" spans="1:5" x14ac:dyDescent="0.25">
      <c r="A1815" t="str">
        <f t="shared" si="28"/>
        <v>S1004550022900</v>
      </c>
      <c r="B1815">
        <v>45500</v>
      </c>
      <c r="C1815" t="s">
        <v>15</v>
      </c>
      <c r="D1815">
        <v>22900</v>
      </c>
      <c r="E1815" s="1">
        <v>31727.490000002086</v>
      </c>
    </row>
    <row r="1816" spans="1:5" x14ac:dyDescent="0.25">
      <c r="A1816" t="str">
        <f t="shared" si="28"/>
        <v>S1004550023000</v>
      </c>
      <c r="B1816">
        <v>45500</v>
      </c>
      <c r="C1816" t="s">
        <v>15</v>
      </c>
      <c r="D1816">
        <v>23000</v>
      </c>
      <c r="E1816" s="1">
        <v>-5601298.7300000004</v>
      </c>
    </row>
    <row r="1817" spans="1:5" x14ac:dyDescent="0.25">
      <c r="A1817" t="str">
        <f t="shared" si="28"/>
        <v>S1004550023100</v>
      </c>
      <c r="B1817">
        <v>45500</v>
      </c>
      <c r="C1817" t="s">
        <v>15</v>
      </c>
      <c r="D1817">
        <v>23100</v>
      </c>
      <c r="E1817" s="1">
        <v>1929934.6</v>
      </c>
    </row>
    <row r="1818" spans="1:5" x14ac:dyDescent="0.25">
      <c r="A1818" t="str">
        <f t="shared" si="28"/>
        <v>S1004550023200</v>
      </c>
      <c r="B1818">
        <v>45500</v>
      </c>
      <c r="C1818" t="s">
        <v>15</v>
      </c>
      <c r="D1818">
        <v>23200</v>
      </c>
      <c r="E1818" s="1">
        <v>198262.11999999965</v>
      </c>
    </row>
    <row r="1819" spans="1:5" x14ac:dyDescent="0.25">
      <c r="A1819" t="str">
        <f t="shared" si="28"/>
        <v>S1004550023300</v>
      </c>
      <c r="B1819">
        <v>45500</v>
      </c>
      <c r="C1819" t="s">
        <v>15</v>
      </c>
      <c r="D1819">
        <v>23300</v>
      </c>
      <c r="E1819" s="1">
        <v>-359073.70999999996</v>
      </c>
    </row>
    <row r="1820" spans="1:5" x14ac:dyDescent="0.25">
      <c r="A1820" t="str">
        <f t="shared" si="28"/>
        <v>S1004550023400</v>
      </c>
      <c r="B1820">
        <v>45500</v>
      </c>
      <c r="C1820" t="s">
        <v>15</v>
      </c>
      <c r="D1820">
        <v>23400</v>
      </c>
      <c r="E1820" s="1">
        <v>1104029.3500000006</v>
      </c>
    </row>
    <row r="1821" spans="1:5" x14ac:dyDescent="0.25">
      <c r="A1821" t="str">
        <f t="shared" si="28"/>
        <v>S1004550023500</v>
      </c>
      <c r="B1821">
        <v>45500</v>
      </c>
      <c r="C1821" t="s">
        <v>15</v>
      </c>
      <c r="D1821">
        <v>23500</v>
      </c>
      <c r="E1821" s="1">
        <v>42.100000000093132</v>
      </c>
    </row>
    <row r="1822" spans="1:5" x14ac:dyDescent="0.25">
      <c r="A1822" t="str">
        <f t="shared" si="28"/>
        <v>S1004550023600</v>
      </c>
      <c r="B1822">
        <v>45500</v>
      </c>
      <c r="C1822" t="s">
        <v>15</v>
      </c>
      <c r="D1822">
        <v>23600</v>
      </c>
      <c r="E1822" s="1">
        <v>3419437.7600000012</v>
      </c>
    </row>
    <row r="1823" spans="1:5" x14ac:dyDescent="0.25">
      <c r="A1823" t="str">
        <f t="shared" si="28"/>
        <v>S1004550023700</v>
      </c>
      <c r="B1823">
        <v>45500</v>
      </c>
      <c r="C1823" t="s">
        <v>15</v>
      </c>
      <c r="D1823">
        <v>23700</v>
      </c>
      <c r="E1823" s="1">
        <v>127419.98999999993</v>
      </c>
    </row>
    <row r="1824" spans="1:5" x14ac:dyDescent="0.25">
      <c r="A1824" t="str">
        <f t="shared" si="28"/>
        <v>S1004550023800</v>
      </c>
      <c r="B1824">
        <v>45500</v>
      </c>
      <c r="C1824" t="s">
        <v>15</v>
      </c>
      <c r="D1824">
        <v>23800</v>
      </c>
      <c r="E1824" s="1">
        <v>0</v>
      </c>
    </row>
    <row r="1825" spans="1:5" x14ac:dyDescent="0.25">
      <c r="A1825" t="str">
        <f t="shared" si="28"/>
        <v>S1004550023900</v>
      </c>
      <c r="B1825">
        <v>45500</v>
      </c>
      <c r="C1825" t="s">
        <v>15</v>
      </c>
      <c r="D1825">
        <v>23900</v>
      </c>
      <c r="E1825" s="1">
        <v>0</v>
      </c>
    </row>
    <row r="1826" spans="1:5" x14ac:dyDescent="0.25">
      <c r="A1826" t="str">
        <f t="shared" si="28"/>
        <v>S1004550024100</v>
      </c>
      <c r="B1826">
        <v>45500</v>
      </c>
      <c r="C1826" t="s">
        <v>15</v>
      </c>
      <c r="D1826">
        <v>24100</v>
      </c>
      <c r="E1826" s="1">
        <v>306402.94000000006</v>
      </c>
    </row>
    <row r="1827" spans="1:5" x14ac:dyDescent="0.25">
      <c r="A1827" t="str">
        <f t="shared" si="28"/>
        <v>S1004550025100</v>
      </c>
      <c r="B1827">
        <v>45500</v>
      </c>
      <c r="C1827" t="s">
        <v>15</v>
      </c>
      <c r="D1827">
        <v>25100</v>
      </c>
      <c r="E1827" s="1">
        <v>3377276.8899999997</v>
      </c>
    </row>
    <row r="1828" spans="1:5" x14ac:dyDescent="0.25">
      <c r="A1828" t="str">
        <f t="shared" si="28"/>
        <v>S1004550026300</v>
      </c>
      <c r="B1828">
        <v>45500</v>
      </c>
      <c r="C1828" t="s">
        <v>15</v>
      </c>
      <c r="D1828">
        <v>26300</v>
      </c>
      <c r="E1828" s="1">
        <v>0</v>
      </c>
    </row>
    <row r="1829" spans="1:5" x14ac:dyDescent="0.25">
      <c r="A1829" t="str">
        <f t="shared" si="28"/>
        <v>S1004550026500</v>
      </c>
      <c r="B1829">
        <v>45500</v>
      </c>
      <c r="C1829" t="s">
        <v>15</v>
      </c>
      <c r="D1829">
        <v>26500</v>
      </c>
      <c r="E1829" s="1">
        <v>-0.25</v>
      </c>
    </row>
    <row r="1830" spans="1:5" x14ac:dyDescent="0.25">
      <c r="A1830" t="str">
        <f t="shared" si="28"/>
        <v>S1004550026600</v>
      </c>
      <c r="B1830">
        <v>45500</v>
      </c>
      <c r="C1830" t="s">
        <v>15</v>
      </c>
      <c r="D1830">
        <v>26600</v>
      </c>
      <c r="E1830" s="1">
        <v>0</v>
      </c>
    </row>
    <row r="1831" spans="1:5" x14ac:dyDescent="0.25">
      <c r="A1831" t="str">
        <f t="shared" si="28"/>
        <v>S1004550027200</v>
      </c>
      <c r="B1831">
        <v>45500</v>
      </c>
      <c r="C1831" t="s">
        <v>15</v>
      </c>
      <c r="D1831">
        <v>27200</v>
      </c>
      <c r="E1831" s="1">
        <v>18501.14</v>
      </c>
    </row>
    <row r="1832" spans="1:5" x14ac:dyDescent="0.25">
      <c r="A1832" t="str">
        <f t="shared" si="28"/>
        <v>S1004550027300</v>
      </c>
      <c r="B1832">
        <v>45500</v>
      </c>
      <c r="C1832" t="s">
        <v>15</v>
      </c>
      <c r="D1832">
        <v>27300</v>
      </c>
      <c r="E1832" s="1">
        <v>32249.98</v>
      </c>
    </row>
    <row r="1833" spans="1:5" x14ac:dyDescent="0.25">
      <c r="A1833" t="str">
        <f t="shared" si="28"/>
        <v>S1004550027400</v>
      </c>
      <c r="B1833">
        <v>45500</v>
      </c>
      <c r="C1833" t="s">
        <v>15</v>
      </c>
      <c r="D1833">
        <v>27400</v>
      </c>
      <c r="E1833" s="1">
        <v>28400</v>
      </c>
    </row>
    <row r="1834" spans="1:5" x14ac:dyDescent="0.25">
      <c r="A1834" t="str">
        <f t="shared" si="28"/>
        <v>S1004550027500</v>
      </c>
      <c r="B1834">
        <v>45500</v>
      </c>
      <c r="C1834" t="s">
        <v>15</v>
      </c>
      <c r="D1834">
        <v>27500</v>
      </c>
      <c r="E1834" s="1">
        <v>0</v>
      </c>
    </row>
    <row r="1835" spans="1:5" x14ac:dyDescent="0.25">
      <c r="A1835" t="str">
        <f t="shared" si="28"/>
        <v>S1004550027700</v>
      </c>
      <c r="B1835">
        <v>45500</v>
      </c>
      <c r="C1835" t="s">
        <v>15</v>
      </c>
      <c r="D1835">
        <v>27700</v>
      </c>
      <c r="E1835" s="1">
        <v>606649.06000000006</v>
      </c>
    </row>
    <row r="1836" spans="1:5" x14ac:dyDescent="0.25">
      <c r="A1836" t="str">
        <f t="shared" si="28"/>
        <v>S1004550027800</v>
      </c>
      <c r="B1836">
        <v>45500</v>
      </c>
      <c r="C1836" t="s">
        <v>15</v>
      </c>
      <c r="D1836">
        <v>27800</v>
      </c>
      <c r="E1836" s="1">
        <v>152918.80999999994</v>
      </c>
    </row>
    <row r="1837" spans="1:5" x14ac:dyDescent="0.25">
      <c r="A1837" t="str">
        <f t="shared" si="28"/>
        <v>S1004550027900</v>
      </c>
      <c r="B1837">
        <v>45500</v>
      </c>
      <c r="C1837" t="s">
        <v>15</v>
      </c>
      <c r="D1837">
        <v>27900</v>
      </c>
      <c r="E1837" s="1">
        <v>902961.21000000008</v>
      </c>
    </row>
    <row r="1838" spans="1:5" x14ac:dyDescent="0.25">
      <c r="A1838" t="str">
        <f t="shared" si="28"/>
        <v>S1004550028000</v>
      </c>
      <c r="B1838">
        <v>45500</v>
      </c>
      <c r="C1838" t="s">
        <v>15</v>
      </c>
      <c r="D1838">
        <v>28000</v>
      </c>
      <c r="E1838" s="1">
        <v>0</v>
      </c>
    </row>
    <row r="1839" spans="1:5" x14ac:dyDescent="0.25">
      <c r="A1839" t="str">
        <f t="shared" si="28"/>
        <v>S1004550028100</v>
      </c>
      <c r="B1839">
        <v>45500</v>
      </c>
      <c r="C1839" t="s">
        <v>15</v>
      </c>
      <c r="D1839">
        <v>28100</v>
      </c>
      <c r="E1839" s="1">
        <v>-1778816.33</v>
      </c>
    </row>
    <row r="1840" spans="1:5" x14ac:dyDescent="0.25">
      <c r="A1840" t="str">
        <f t="shared" si="28"/>
        <v>S1004550028200</v>
      </c>
      <c r="B1840">
        <v>45500</v>
      </c>
      <c r="C1840" t="s">
        <v>15</v>
      </c>
      <c r="D1840">
        <v>28200</v>
      </c>
      <c r="E1840" s="1">
        <v>0</v>
      </c>
    </row>
    <row r="1841" spans="1:5" x14ac:dyDescent="0.25">
      <c r="A1841" t="str">
        <f t="shared" si="28"/>
        <v>S1004550028400</v>
      </c>
      <c r="B1841">
        <v>45500</v>
      </c>
      <c r="C1841" t="s">
        <v>15</v>
      </c>
      <c r="D1841">
        <v>28400</v>
      </c>
      <c r="E1841" s="1">
        <v>1000000</v>
      </c>
    </row>
    <row r="1842" spans="1:5" x14ac:dyDescent="0.25">
      <c r="A1842" t="str">
        <f t="shared" si="28"/>
        <v>S1004550032100</v>
      </c>
      <c r="B1842">
        <v>45500</v>
      </c>
      <c r="C1842" t="s">
        <v>15</v>
      </c>
      <c r="D1842">
        <v>32100</v>
      </c>
      <c r="E1842" s="1">
        <v>2613696.34</v>
      </c>
    </row>
    <row r="1843" spans="1:5" x14ac:dyDescent="0.25">
      <c r="A1843" t="str">
        <f t="shared" si="28"/>
        <v>S1004550034800</v>
      </c>
      <c r="B1843">
        <v>45500</v>
      </c>
      <c r="C1843" t="s">
        <v>15</v>
      </c>
      <c r="D1843">
        <v>34800</v>
      </c>
      <c r="E1843" s="1">
        <v>549096.07999999996</v>
      </c>
    </row>
    <row r="1844" spans="1:5" x14ac:dyDescent="0.25">
      <c r="A1844" t="str">
        <f t="shared" si="28"/>
        <v>S1004550052100</v>
      </c>
      <c r="B1844">
        <v>45500</v>
      </c>
      <c r="C1844" t="s">
        <v>15</v>
      </c>
      <c r="D1844">
        <v>52100</v>
      </c>
      <c r="E1844" s="1">
        <v>373301.22</v>
      </c>
    </row>
    <row r="1845" spans="1:5" x14ac:dyDescent="0.25">
      <c r="A1845" t="str">
        <f t="shared" si="28"/>
        <v>S1004550052300</v>
      </c>
      <c r="B1845">
        <v>45500</v>
      </c>
      <c r="C1845" t="s">
        <v>15</v>
      </c>
      <c r="D1845">
        <v>52300</v>
      </c>
      <c r="E1845" s="1">
        <v>0</v>
      </c>
    </row>
    <row r="1846" spans="1:5" x14ac:dyDescent="0.25">
      <c r="A1846" t="str">
        <f t="shared" si="28"/>
        <v>S1004550053200</v>
      </c>
      <c r="B1846">
        <v>45500</v>
      </c>
      <c r="C1846" t="s">
        <v>15</v>
      </c>
      <c r="D1846">
        <v>53200</v>
      </c>
      <c r="E1846" s="1">
        <v>133622.16999999993</v>
      </c>
    </row>
    <row r="1847" spans="1:5" x14ac:dyDescent="0.25">
      <c r="A1847" t="str">
        <f t="shared" si="28"/>
        <v>S1004550053300</v>
      </c>
      <c r="B1847">
        <v>45500</v>
      </c>
      <c r="C1847" t="s">
        <v>15</v>
      </c>
      <c r="D1847">
        <v>53300</v>
      </c>
      <c r="E1847" s="1">
        <v>7.2759576141834259E-12</v>
      </c>
    </row>
    <row r="1848" spans="1:5" x14ac:dyDescent="0.25">
      <c r="A1848" t="str">
        <f t="shared" si="28"/>
        <v>S1004550053400</v>
      </c>
      <c r="B1848">
        <v>45500</v>
      </c>
      <c r="C1848" t="s">
        <v>15</v>
      </c>
      <c r="D1848">
        <v>53400</v>
      </c>
      <c r="E1848" s="1">
        <v>153420.10999999999</v>
      </c>
    </row>
    <row r="1849" spans="1:5" x14ac:dyDescent="0.25">
      <c r="A1849" t="str">
        <f t="shared" si="28"/>
        <v>S1004550053500</v>
      </c>
      <c r="B1849">
        <v>45500</v>
      </c>
      <c r="C1849" t="s">
        <v>15</v>
      </c>
      <c r="D1849">
        <v>53500</v>
      </c>
      <c r="E1849" s="1">
        <v>7</v>
      </c>
    </row>
    <row r="1850" spans="1:5" x14ac:dyDescent="0.25">
      <c r="A1850" t="str">
        <f t="shared" si="28"/>
        <v>S1004550053700</v>
      </c>
      <c r="B1850">
        <v>45500</v>
      </c>
      <c r="C1850" t="s">
        <v>15</v>
      </c>
      <c r="D1850">
        <v>53700</v>
      </c>
      <c r="E1850" s="1">
        <v>-10323.910000000003</v>
      </c>
    </row>
    <row r="1851" spans="1:5" x14ac:dyDescent="0.25">
      <c r="A1851" t="str">
        <f t="shared" si="28"/>
        <v>S1004550053900</v>
      </c>
      <c r="B1851">
        <v>45500</v>
      </c>
      <c r="C1851" t="s">
        <v>15</v>
      </c>
      <c r="D1851">
        <v>53900</v>
      </c>
      <c r="E1851" s="1">
        <v>0</v>
      </c>
    </row>
    <row r="1852" spans="1:5" x14ac:dyDescent="0.25">
      <c r="A1852" t="str">
        <f t="shared" si="28"/>
        <v>S1004550054100</v>
      </c>
      <c r="B1852">
        <v>45500</v>
      </c>
      <c r="C1852" t="s">
        <v>15</v>
      </c>
      <c r="D1852">
        <v>54100</v>
      </c>
      <c r="E1852" s="1">
        <v>295724.00000000006</v>
      </c>
    </row>
    <row r="1853" spans="1:5" x14ac:dyDescent="0.25">
      <c r="A1853" t="str">
        <f t="shared" si="28"/>
        <v>S1004550054200</v>
      </c>
      <c r="B1853">
        <v>45500</v>
      </c>
      <c r="C1853" t="s">
        <v>15</v>
      </c>
      <c r="D1853">
        <v>54200</v>
      </c>
      <c r="E1853" s="1">
        <v>-604318.12999999721</v>
      </c>
    </row>
    <row r="1854" spans="1:5" x14ac:dyDescent="0.25">
      <c r="A1854" t="str">
        <f t="shared" si="28"/>
        <v>S1004550054300</v>
      </c>
      <c r="B1854">
        <v>45500</v>
      </c>
      <c r="C1854" t="s">
        <v>15</v>
      </c>
      <c r="D1854">
        <v>54300</v>
      </c>
      <c r="E1854" s="1">
        <v>-2756375.1699999995</v>
      </c>
    </row>
    <row r="1855" spans="1:5" x14ac:dyDescent="0.25">
      <c r="A1855" t="str">
        <f t="shared" si="28"/>
        <v>S1004550094000</v>
      </c>
      <c r="B1855">
        <v>45500</v>
      </c>
      <c r="C1855" t="s">
        <v>15</v>
      </c>
      <c r="D1855">
        <v>94000</v>
      </c>
      <c r="E1855" s="1">
        <v>0</v>
      </c>
    </row>
    <row r="1856" spans="1:5" x14ac:dyDescent="0.25">
      <c r="A1856" t="str">
        <f t="shared" si="28"/>
        <v>S1004550097100</v>
      </c>
      <c r="B1856">
        <v>45500</v>
      </c>
      <c r="C1856" t="s">
        <v>15</v>
      </c>
      <c r="D1856">
        <v>97100</v>
      </c>
      <c r="E1856" s="1">
        <v>13965.47</v>
      </c>
    </row>
    <row r="1857" spans="1:5" x14ac:dyDescent="0.25">
      <c r="A1857" t="str">
        <f t="shared" si="28"/>
        <v>S1004550099900</v>
      </c>
      <c r="B1857">
        <v>45500</v>
      </c>
      <c r="C1857" t="s">
        <v>15</v>
      </c>
      <c r="D1857">
        <v>99900</v>
      </c>
      <c r="E1857" s="1">
        <v>1</v>
      </c>
    </row>
    <row r="1858" spans="1:5" x14ac:dyDescent="0.25">
      <c r="A1858" t="str">
        <f t="shared" si="28"/>
        <v>S49045500AGF00</v>
      </c>
      <c r="B1858">
        <v>45500</v>
      </c>
      <c r="C1858" t="s">
        <v>875</v>
      </c>
      <c r="D1858" t="s">
        <v>876</v>
      </c>
      <c r="E1858" s="1">
        <v>0</v>
      </c>
    </row>
    <row r="1859" spans="1:5" x14ac:dyDescent="0.25">
      <c r="A1859" t="str">
        <f t="shared" ref="A1859:A1922" si="29">C1859&amp;B1859&amp;D1859</f>
        <v>S49045500AGFP0</v>
      </c>
      <c r="B1859">
        <v>45500</v>
      </c>
      <c r="C1859" t="s">
        <v>875</v>
      </c>
      <c r="D1859" t="s">
        <v>877</v>
      </c>
      <c r="E1859" s="1">
        <v>0</v>
      </c>
    </row>
    <row r="1860" spans="1:5" x14ac:dyDescent="0.25">
      <c r="A1860" t="str">
        <f t="shared" si="29"/>
        <v>S49045500BT600</v>
      </c>
      <c r="B1860">
        <v>45500</v>
      </c>
      <c r="C1860" t="s">
        <v>875</v>
      </c>
      <c r="D1860" t="s">
        <v>878</v>
      </c>
      <c r="E1860" s="1">
        <v>0</v>
      </c>
    </row>
    <row r="1861" spans="1:5" x14ac:dyDescent="0.25">
      <c r="A1861" t="str">
        <f t="shared" si="29"/>
        <v>S49045500BT700</v>
      </c>
      <c r="B1861">
        <v>45500</v>
      </c>
      <c r="C1861" t="s">
        <v>875</v>
      </c>
      <c r="D1861" t="s">
        <v>940</v>
      </c>
      <c r="E1861" s="1">
        <v>0</v>
      </c>
    </row>
    <row r="1862" spans="1:5" x14ac:dyDescent="0.25">
      <c r="A1862" t="str">
        <f t="shared" si="29"/>
        <v>S49045500BT800</v>
      </c>
      <c r="B1862">
        <v>45500</v>
      </c>
      <c r="C1862" t="s">
        <v>875</v>
      </c>
      <c r="D1862" t="s">
        <v>879</v>
      </c>
      <c r="E1862" s="1">
        <v>0</v>
      </c>
    </row>
    <row r="1863" spans="1:5" x14ac:dyDescent="0.25">
      <c r="A1863" t="str">
        <f t="shared" si="29"/>
        <v>S49545500Z1100</v>
      </c>
      <c r="B1863">
        <v>45500</v>
      </c>
      <c r="C1863" t="s">
        <v>880</v>
      </c>
      <c r="D1863" t="s">
        <v>885</v>
      </c>
      <c r="E1863" s="1">
        <v>0</v>
      </c>
    </row>
    <row r="1864" spans="1:5" x14ac:dyDescent="0.25">
      <c r="A1864" t="str">
        <f t="shared" si="29"/>
        <v>S1004650013100</v>
      </c>
      <c r="B1864">
        <v>46500</v>
      </c>
      <c r="C1864" t="s">
        <v>15</v>
      </c>
      <c r="D1864">
        <v>13100</v>
      </c>
      <c r="E1864" s="1">
        <v>370590.2699999999</v>
      </c>
    </row>
    <row r="1865" spans="1:5" x14ac:dyDescent="0.25">
      <c r="A1865" t="str">
        <f t="shared" si="29"/>
        <v>S1004650013200</v>
      </c>
      <c r="B1865">
        <v>46500</v>
      </c>
      <c r="C1865" t="s">
        <v>15</v>
      </c>
      <c r="D1865">
        <v>13200</v>
      </c>
      <c r="E1865" s="1">
        <v>249301.84000000008</v>
      </c>
    </row>
    <row r="1866" spans="1:5" x14ac:dyDescent="0.25">
      <c r="A1866" t="str">
        <f t="shared" si="29"/>
        <v>S1004650013300</v>
      </c>
      <c r="B1866">
        <v>46500</v>
      </c>
      <c r="C1866" t="s">
        <v>15</v>
      </c>
      <c r="D1866">
        <v>13300</v>
      </c>
      <c r="E1866" s="1">
        <v>239640.44</v>
      </c>
    </row>
    <row r="1867" spans="1:5" x14ac:dyDescent="0.25">
      <c r="A1867" t="str">
        <f t="shared" si="29"/>
        <v>S1004650013400</v>
      </c>
      <c r="B1867">
        <v>46500</v>
      </c>
      <c r="C1867" t="s">
        <v>15</v>
      </c>
      <c r="D1867">
        <v>13400</v>
      </c>
      <c r="E1867" s="1">
        <v>-2</v>
      </c>
    </row>
    <row r="1868" spans="1:5" x14ac:dyDescent="0.25">
      <c r="A1868" t="str">
        <f t="shared" si="29"/>
        <v>S1004650013500</v>
      </c>
      <c r="B1868">
        <v>46500</v>
      </c>
      <c r="C1868" t="s">
        <v>15</v>
      </c>
      <c r="D1868">
        <v>13500</v>
      </c>
      <c r="E1868" s="1">
        <v>-1</v>
      </c>
    </row>
    <row r="1869" spans="1:5" x14ac:dyDescent="0.25">
      <c r="A1869" t="str">
        <f t="shared" si="29"/>
        <v>S1004650013600</v>
      </c>
      <c r="B1869">
        <v>46500</v>
      </c>
      <c r="C1869" t="s">
        <v>15</v>
      </c>
      <c r="D1869">
        <v>13600</v>
      </c>
      <c r="E1869" s="1">
        <v>-2074.630000000001</v>
      </c>
    </row>
    <row r="1870" spans="1:5" x14ac:dyDescent="0.25">
      <c r="A1870" t="str">
        <f t="shared" si="29"/>
        <v>S1004650013700</v>
      </c>
      <c r="B1870">
        <v>46500</v>
      </c>
      <c r="C1870" t="s">
        <v>15</v>
      </c>
      <c r="D1870">
        <v>13700</v>
      </c>
      <c r="E1870" s="1">
        <v>4263</v>
      </c>
    </row>
    <row r="1871" spans="1:5" x14ac:dyDescent="0.25">
      <c r="A1871" t="str">
        <f t="shared" si="29"/>
        <v>S1004650014100</v>
      </c>
      <c r="B1871">
        <v>46500</v>
      </c>
      <c r="C1871" t="s">
        <v>15</v>
      </c>
      <c r="D1871">
        <v>14100</v>
      </c>
      <c r="E1871" s="1">
        <v>-14281085.550000001</v>
      </c>
    </row>
    <row r="1872" spans="1:5" x14ac:dyDescent="0.25">
      <c r="A1872" t="str">
        <f t="shared" si="29"/>
        <v>S1004650014200</v>
      </c>
      <c r="B1872">
        <v>46500</v>
      </c>
      <c r="C1872" t="s">
        <v>15</v>
      </c>
      <c r="D1872">
        <v>14200</v>
      </c>
      <c r="E1872" s="1">
        <v>0</v>
      </c>
    </row>
    <row r="1873" spans="1:5" x14ac:dyDescent="0.25">
      <c r="A1873" t="str">
        <f t="shared" si="29"/>
        <v>S1004650015000</v>
      </c>
      <c r="B1873">
        <v>46500</v>
      </c>
      <c r="C1873" t="s">
        <v>15</v>
      </c>
      <c r="D1873">
        <v>15000</v>
      </c>
      <c r="E1873" s="1">
        <v>366552.90999999992</v>
      </c>
    </row>
    <row r="1874" spans="1:5" x14ac:dyDescent="0.25">
      <c r="A1874" t="str">
        <f t="shared" si="29"/>
        <v>S1004650032900</v>
      </c>
      <c r="B1874">
        <v>46500</v>
      </c>
      <c r="C1874" t="s">
        <v>15</v>
      </c>
      <c r="D1874">
        <v>32900</v>
      </c>
      <c r="E1874" s="1">
        <v>0</v>
      </c>
    </row>
    <row r="1875" spans="1:5" x14ac:dyDescent="0.25">
      <c r="A1875" t="str">
        <f t="shared" si="29"/>
        <v>S1004650033000</v>
      </c>
      <c r="B1875">
        <v>46500</v>
      </c>
      <c r="C1875" t="s">
        <v>15</v>
      </c>
      <c r="D1875">
        <v>33000</v>
      </c>
      <c r="E1875" s="1">
        <v>-196235.6399999999</v>
      </c>
    </row>
    <row r="1876" spans="1:5" x14ac:dyDescent="0.25">
      <c r="A1876" t="str">
        <f t="shared" si="29"/>
        <v>S1004650033100</v>
      </c>
      <c r="B1876">
        <v>46500</v>
      </c>
      <c r="C1876" t="s">
        <v>15</v>
      </c>
      <c r="D1876">
        <v>33100</v>
      </c>
      <c r="E1876" s="1">
        <v>-461233.07000000007</v>
      </c>
    </row>
    <row r="1877" spans="1:5" x14ac:dyDescent="0.25">
      <c r="A1877" t="str">
        <f t="shared" si="29"/>
        <v>S1004650033300</v>
      </c>
      <c r="B1877">
        <v>46500</v>
      </c>
      <c r="C1877" t="s">
        <v>15</v>
      </c>
      <c r="D1877">
        <v>33300</v>
      </c>
      <c r="E1877" s="1">
        <v>126124.19</v>
      </c>
    </row>
    <row r="1878" spans="1:5" x14ac:dyDescent="0.25">
      <c r="A1878" t="str">
        <f t="shared" si="29"/>
        <v>S1004650033500</v>
      </c>
      <c r="B1878">
        <v>46500</v>
      </c>
      <c r="C1878" t="s">
        <v>15</v>
      </c>
      <c r="D1878">
        <v>33500</v>
      </c>
      <c r="E1878" s="1">
        <v>0.71999999997206032</v>
      </c>
    </row>
    <row r="1879" spans="1:5" x14ac:dyDescent="0.25">
      <c r="A1879" t="str">
        <f t="shared" si="29"/>
        <v>S1004650033600</v>
      </c>
      <c r="B1879">
        <v>46500</v>
      </c>
      <c r="C1879" t="s">
        <v>15</v>
      </c>
      <c r="D1879">
        <v>33600</v>
      </c>
      <c r="E1879" s="1">
        <v>29106.92</v>
      </c>
    </row>
    <row r="1880" spans="1:5" x14ac:dyDescent="0.25">
      <c r="A1880" t="str">
        <f t="shared" si="29"/>
        <v>S1004650033700</v>
      </c>
      <c r="B1880">
        <v>46500</v>
      </c>
      <c r="C1880" t="s">
        <v>15</v>
      </c>
      <c r="D1880">
        <v>33700</v>
      </c>
      <c r="E1880" s="1">
        <v>599214.62000000011</v>
      </c>
    </row>
    <row r="1881" spans="1:5" x14ac:dyDescent="0.25">
      <c r="A1881" t="str">
        <f t="shared" si="29"/>
        <v>S1004650034100</v>
      </c>
      <c r="B1881">
        <v>46500</v>
      </c>
      <c r="C1881" t="s">
        <v>15</v>
      </c>
      <c r="D1881">
        <v>34100</v>
      </c>
      <c r="E1881" s="1">
        <v>488636.07999999961</v>
      </c>
    </row>
    <row r="1882" spans="1:5" x14ac:dyDescent="0.25">
      <c r="A1882" t="str">
        <f t="shared" si="29"/>
        <v>S1004650034200</v>
      </c>
      <c r="B1882">
        <v>46500</v>
      </c>
      <c r="C1882" t="s">
        <v>15</v>
      </c>
      <c r="D1882">
        <v>34200</v>
      </c>
      <c r="E1882" s="1">
        <v>-745534.35000000056</v>
      </c>
    </row>
    <row r="1883" spans="1:5" x14ac:dyDescent="0.25">
      <c r="A1883" t="str">
        <f t="shared" si="29"/>
        <v>S1004650034300</v>
      </c>
      <c r="B1883">
        <v>46500</v>
      </c>
      <c r="C1883" t="s">
        <v>15</v>
      </c>
      <c r="D1883">
        <v>34300</v>
      </c>
      <c r="E1883" s="1">
        <v>2</v>
      </c>
    </row>
    <row r="1884" spans="1:5" x14ac:dyDescent="0.25">
      <c r="A1884" t="str">
        <f t="shared" si="29"/>
        <v>S1004650035000</v>
      </c>
      <c r="B1884">
        <v>46500</v>
      </c>
      <c r="C1884" t="s">
        <v>15</v>
      </c>
      <c r="D1884">
        <v>35000</v>
      </c>
      <c r="E1884" s="1">
        <v>-402260.50999999978</v>
      </c>
    </row>
    <row r="1885" spans="1:5" x14ac:dyDescent="0.25">
      <c r="A1885" t="str">
        <f t="shared" si="29"/>
        <v>S1004650043300</v>
      </c>
      <c r="B1885">
        <v>46500</v>
      </c>
      <c r="C1885" t="s">
        <v>15</v>
      </c>
      <c r="D1885">
        <v>43300</v>
      </c>
      <c r="E1885" s="1">
        <v>32938.429999999993</v>
      </c>
    </row>
    <row r="1886" spans="1:5" x14ac:dyDescent="0.25">
      <c r="A1886" t="str">
        <f t="shared" si="29"/>
        <v>S1004650043400</v>
      </c>
      <c r="B1886">
        <v>46500</v>
      </c>
      <c r="C1886" t="s">
        <v>15</v>
      </c>
      <c r="D1886">
        <v>43400</v>
      </c>
      <c r="E1886" s="1">
        <v>-10945.543999999994</v>
      </c>
    </row>
    <row r="1887" spans="1:5" x14ac:dyDescent="0.25">
      <c r="A1887" t="str">
        <f t="shared" si="29"/>
        <v>S1004650044100</v>
      </c>
      <c r="B1887">
        <v>46500</v>
      </c>
      <c r="C1887" t="s">
        <v>15</v>
      </c>
      <c r="D1887">
        <v>44100</v>
      </c>
      <c r="E1887" s="1">
        <v>-952503.63100000005</v>
      </c>
    </row>
    <row r="1888" spans="1:5" x14ac:dyDescent="0.25">
      <c r="A1888" t="str">
        <f t="shared" si="29"/>
        <v>S1004650090200</v>
      </c>
      <c r="B1888">
        <v>46500</v>
      </c>
      <c r="C1888" t="s">
        <v>15</v>
      </c>
      <c r="D1888">
        <v>90200</v>
      </c>
      <c r="E1888" s="1">
        <v>745.54</v>
      </c>
    </row>
    <row r="1889" spans="1:5" x14ac:dyDescent="0.25">
      <c r="A1889" t="str">
        <f t="shared" si="29"/>
        <v>S1004650094500</v>
      </c>
      <c r="B1889">
        <v>46500</v>
      </c>
      <c r="C1889" t="s">
        <v>15</v>
      </c>
      <c r="D1889">
        <v>94500</v>
      </c>
      <c r="E1889" s="1">
        <v>0</v>
      </c>
    </row>
    <row r="1890" spans="1:5" x14ac:dyDescent="0.25">
      <c r="A1890" t="str">
        <f t="shared" si="29"/>
        <v>S1004650096700</v>
      </c>
      <c r="B1890">
        <v>46500</v>
      </c>
      <c r="C1890" t="s">
        <v>15</v>
      </c>
      <c r="D1890">
        <v>96700</v>
      </c>
      <c r="E1890" s="1">
        <v>0</v>
      </c>
    </row>
    <row r="1891" spans="1:5" x14ac:dyDescent="0.25">
      <c r="A1891" t="str">
        <f t="shared" si="29"/>
        <v>S1004650097100</v>
      </c>
      <c r="B1891">
        <v>46500</v>
      </c>
      <c r="C1891" t="s">
        <v>15</v>
      </c>
      <c r="D1891">
        <v>97100</v>
      </c>
      <c r="E1891" s="1">
        <v>0</v>
      </c>
    </row>
    <row r="1892" spans="1:5" x14ac:dyDescent="0.25">
      <c r="A1892" t="str">
        <f t="shared" si="29"/>
        <v>S1004650099900</v>
      </c>
      <c r="B1892">
        <v>46500</v>
      </c>
      <c r="C1892" t="s">
        <v>15</v>
      </c>
      <c r="D1892">
        <v>99900</v>
      </c>
      <c r="E1892" s="1">
        <v>-1774.6700000000019</v>
      </c>
    </row>
    <row r="1893" spans="1:5" x14ac:dyDescent="0.25">
      <c r="A1893" t="str">
        <f t="shared" si="29"/>
        <v>S2814650027000</v>
      </c>
      <c r="B1893">
        <v>46500</v>
      </c>
      <c r="C1893" t="s">
        <v>795</v>
      </c>
      <c r="D1893">
        <v>27000</v>
      </c>
      <c r="E1893" s="1">
        <v>325718.39999999997</v>
      </c>
    </row>
    <row r="1894" spans="1:5" x14ac:dyDescent="0.25">
      <c r="A1894" t="str">
        <f t="shared" si="29"/>
        <v>S49046500AGDFD</v>
      </c>
      <c r="B1894">
        <v>46500</v>
      </c>
      <c r="C1894" t="s">
        <v>875</v>
      </c>
      <c r="D1894" t="s">
        <v>970</v>
      </c>
      <c r="E1894" s="1">
        <v>0</v>
      </c>
    </row>
    <row r="1895" spans="1:5" x14ac:dyDescent="0.25">
      <c r="A1895" t="str">
        <f t="shared" si="29"/>
        <v>S49046500AGF00</v>
      </c>
      <c r="B1895">
        <v>46500</v>
      </c>
      <c r="C1895" t="s">
        <v>875</v>
      </c>
      <c r="D1895" t="s">
        <v>876</v>
      </c>
      <c r="E1895" s="1">
        <v>808069.44999999925</v>
      </c>
    </row>
    <row r="1896" spans="1:5" x14ac:dyDescent="0.25">
      <c r="A1896" t="str">
        <f t="shared" si="29"/>
        <v>S49046500AGF10</v>
      </c>
      <c r="B1896">
        <v>46500</v>
      </c>
      <c r="C1896" t="s">
        <v>875</v>
      </c>
      <c r="D1896" t="s">
        <v>1428</v>
      </c>
      <c r="E1896" s="1">
        <v>3181.2999999999993</v>
      </c>
    </row>
    <row r="1897" spans="1:5" x14ac:dyDescent="0.25">
      <c r="A1897" t="str">
        <f t="shared" si="29"/>
        <v>S49046500AGF50</v>
      </c>
      <c r="B1897">
        <v>46500</v>
      </c>
      <c r="C1897" t="s">
        <v>875</v>
      </c>
      <c r="D1897" t="s">
        <v>1429</v>
      </c>
      <c r="E1897" s="1">
        <v>-3199.05</v>
      </c>
    </row>
    <row r="1898" spans="1:5" x14ac:dyDescent="0.25">
      <c r="A1898" t="str">
        <f t="shared" si="29"/>
        <v>S49046500AGFP0</v>
      </c>
      <c r="B1898">
        <v>46500</v>
      </c>
      <c r="C1898" t="s">
        <v>875</v>
      </c>
      <c r="D1898" t="s">
        <v>877</v>
      </c>
      <c r="E1898" s="1">
        <v>0</v>
      </c>
    </row>
    <row r="1899" spans="1:5" x14ac:dyDescent="0.25">
      <c r="A1899" t="str">
        <f t="shared" si="29"/>
        <v>S49046500BT100</v>
      </c>
      <c r="B1899">
        <v>46500</v>
      </c>
      <c r="C1899" t="s">
        <v>875</v>
      </c>
      <c r="D1899" t="s">
        <v>918</v>
      </c>
      <c r="E1899" s="1">
        <v>0</v>
      </c>
    </row>
    <row r="1900" spans="1:5" x14ac:dyDescent="0.25">
      <c r="A1900" t="str">
        <f t="shared" si="29"/>
        <v>S49046500BT200</v>
      </c>
      <c r="B1900">
        <v>46500</v>
      </c>
      <c r="C1900" t="s">
        <v>875</v>
      </c>
      <c r="D1900" t="s">
        <v>886</v>
      </c>
      <c r="E1900" s="1">
        <v>0</v>
      </c>
    </row>
    <row r="1901" spans="1:5" x14ac:dyDescent="0.25">
      <c r="A1901" t="str">
        <f t="shared" si="29"/>
        <v>S49046500BT300</v>
      </c>
      <c r="B1901">
        <v>46500</v>
      </c>
      <c r="C1901" t="s">
        <v>875</v>
      </c>
      <c r="D1901" t="s">
        <v>887</v>
      </c>
      <c r="E1901" s="1">
        <v>0</v>
      </c>
    </row>
    <row r="1902" spans="1:5" x14ac:dyDescent="0.25">
      <c r="A1902" t="str">
        <f t="shared" si="29"/>
        <v>S49046500BT400</v>
      </c>
      <c r="B1902">
        <v>46500</v>
      </c>
      <c r="C1902" t="s">
        <v>875</v>
      </c>
      <c r="D1902" t="s">
        <v>973</v>
      </c>
      <c r="E1902" s="1">
        <v>0</v>
      </c>
    </row>
    <row r="1903" spans="1:5" x14ac:dyDescent="0.25">
      <c r="A1903" t="str">
        <f t="shared" si="29"/>
        <v>S49046500BT500</v>
      </c>
      <c r="B1903">
        <v>46500</v>
      </c>
      <c r="C1903" t="s">
        <v>875</v>
      </c>
      <c r="D1903" t="s">
        <v>919</v>
      </c>
      <c r="E1903" s="1">
        <v>0</v>
      </c>
    </row>
    <row r="1904" spans="1:5" x14ac:dyDescent="0.25">
      <c r="A1904" t="str">
        <f t="shared" si="29"/>
        <v>S49046500BT600</v>
      </c>
      <c r="B1904">
        <v>46500</v>
      </c>
      <c r="C1904" t="s">
        <v>875</v>
      </c>
      <c r="D1904" t="s">
        <v>878</v>
      </c>
      <c r="E1904" s="1">
        <v>0</v>
      </c>
    </row>
    <row r="1905" spans="1:5" x14ac:dyDescent="0.25">
      <c r="A1905" t="str">
        <f t="shared" si="29"/>
        <v>S49046500BT700</v>
      </c>
      <c r="B1905">
        <v>46500</v>
      </c>
      <c r="C1905" t="s">
        <v>875</v>
      </c>
      <c r="D1905" t="s">
        <v>940</v>
      </c>
      <c r="E1905" s="1">
        <v>0</v>
      </c>
    </row>
    <row r="1906" spans="1:5" x14ac:dyDescent="0.25">
      <c r="A1906" t="str">
        <f t="shared" si="29"/>
        <v>S49046500BT800</v>
      </c>
      <c r="B1906">
        <v>46500</v>
      </c>
      <c r="C1906" t="s">
        <v>875</v>
      </c>
      <c r="D1906" t="s">
        <v>879</v>
      </c>
      <c r="E1906" s="1">
        <v>0</v>
      </c>
    </row>
    <row r="1907" spans="1:5" x14ac:dyDescent="0.25">
      <c r="A1907" t="str">
        <f t="shared" si="29"/>
        <v>S49046500BT900</v>
      </c>
      <c r="B1907">
        <v>46500</v>
      </c>
      <c r="C1907" t="s">
        <v>875</v>
      </c>
      <c r="D1907" t="s">
        <v>889</v>
      </c>
      <c r="E1907" s="1">
        <v>-15648.66</v>
      </c>
    </row>
    <row r="1908" spans="1:5" x14ac:dyDescent="0.25">
      <c r="A1908" t="str">
        <f t="shared" si="29"/>
        <v>S49046500BTE00</v>
      </c>
      <c r="B1908">
        <v>46500</v>
      </c>
      <c r="C1908" t="s">
        <v>875</v>
      </c>
      <c r="D1908" t="s">
        <v>941</v>
      </c>
      <c r="E1908" s="1">
        <v>0</v>
      </c>
    </row>
    <row r="1909" spans="1:5" x14ac:dyDescent="0.25">
      <c r="A1909" t="str">
        <f t="shared" si="29"/>
        <v>S49046500BTH00</v>
      </c>
      <c r="B1909">
        <v>46500</v>
      </c>
      <c r="C1909" t="s">
        <v>875</v>
      </c>
      <c r="D1909" t="s">
        <v>942</v>
      </c>
      <c r="E1909" s="1">
        <v>0</v>
      </c>
    </row>
    <row r="1910" spans="1:5" x14ac:dyDescent="0.25">
      <c r="A1910" t="str">
        <f t="shared" si="29"/>
        <v>S49546500WS100</v>
      </c>
      <c r="B1910">
        <v>46500</v>
      </c>
      <c r="C1910" t="s">
        <v>880</v>
      </c>
      <c r="D1910" t="s">
        <v>945</v>
      </c>
      <c r="E1910" s="1">
        <v>0</v>
      </c>
    </row>
    <row r="1911" spans="1:5" x14ac:dyDescent="0.25">
      <c r="A1911" t="str">
        <f t="shared" si="29"/>
        <v>S49546500WS150</v>
      </c>
      <c r="B1911">
        <v>46500</v>
      </c>
      <c r="C1911" t="s">
        <v>880</v>
      </c>
      <c r="D1911" t="s">
        <v>946</v>
      </c>
      <c r="E1911" s="1">
        <v>0</v>
      </c>
    </row>
    <row r="1912" spans="1:5" x14ac:dyDescent="0.25">
      <c r="A1912" t="str">
        <f t="shared" si="29"/>
        <v>S49546500YG100</v>
      </c>
      <c r="B1912">
        <v>46500</v>
      </c>
      <c r="C1912" t="s">
        <v>880</v>
      </c>
      <c r="D1912" t="s">
        <v>1192</v>
      </c>
      <c r="E1912" s="1">
        <v>0</v>
      </c>
    </row>
    <row r="1913" spans="1:5" x14ac:dyDescent="0.25">
      <c r="A1913" t="str">
        <f t="shared" si="29"/>
        <v>S49546500YG800</v>
      </c>
      <c r="B1913">
        <v>46500</v>
      </c>
      <c r="C1913" t="s">
        <v>880</v>
      </c>
      <c r="D1913" t="s">
        <v>1430</v>
      </c>
      <c r="E1913" s="1">
        <v>0</v>
      </c>
    </row>
    <row r="1914" spans="1:5" x14ac:dyDescent="0.25">
      <c r="A1914" t="str">
        <f t="shared" si="29"/>
        <v>S49546500YGS00</v>
      </c>
      <c r="B1914">
        <v>46500</v>
      </c>
      <c r="C1914" t="s">
        <v>880</v>
      </c>
      <c r="D1914" t="s">
        <v>1431</v>
      </c>
      <c r="E1914" s="1">
        <v>0</v>
      </c>
    </row>
    <row r="1915" spans="1:5" x14ac:dyDescent="0.25">
      <c r="A1915" t="str">
        <f t="shared" si="29"/>
        <v>S49546500YGX00</v>
      </c>
      <c r="B1915">
        <v>46500</v>
      </c>
      <c r="C1915" t="s">
        <v>880</v>
      </c>
      <c r="D1915" t="s">
        <v>1432</v>
      </c>
      <c r="E1915" s="1">
        <v>0</v>
      </c>
    </row>
    <row r="1916" spans="1:5" x14ac:dyDescent="0.25">
      <c r="A1916" t="str">
        <f t="shared" si="29"/>
        <v>S49546500YMG00</v>
      </c>
      <c r="B1916">
        <v>46500</v>
      </c>
      <c r="C1916" t="s">
        <v>880</v>
      </c>
      <c r="D1916" t="s">
        <v>1196</v>
      </c>
      <c r="E1916" s="1">
        <v>0</v>
      </c>
    </row>
    <row r="1917" spans="1:5" x14ac:dyDescent="0.25">
      <c r="A1917" t="str">
        <f t="shared" si="29"/>
        <v>S49546500YMN00</v>
      </c>
      <c r="B1917">
        <v>46500</v>
      </c>
      <c r="C1917" t="s">
        <v>880</v>
      </c>
      <c r="D1917" t="s">
        <v>1433</v>
      </c>
      <c r="E1917" s="1">
        <v>16484.84</v>
      </c>
    </row>
    <row r="1918" spans="1:5" x14ac:dyDescent="0.25">
      <c r="A1918" t="str">
        <f t="shared" si="29"/>
        <v>S49546500Z0100</v>
      </c>
      <c r="B1918">
        <v>46500</v>
      </c>
      <c r="C1918" t="s">
        <v>880</v>
      </c>
      <c r="D1918" t="s">
        <v>892</v>
      </c>
      <c r="E1918" s="1">
        <v>0</v>
      </c>
    </row>
    <row r="1919" spans="1:5" x14ac:dyDescent="0.25">
      <c r="A1919" t="str">
        <f t="shared" si="29"/>
        <v>S49546500Z0300</v>
      </c>
      <c r="B1919">
        <v>46500</v>
      </c>
      <c r="C1919" t="s">
        <v>880</v>
      </c>
      <c r="D1919" t="s">
        <v>893</v>
      </c>
      <c r="E1919" s="1">
        <v>0</v>
      </c>
    </row>
    <row r="1920" spans="1:5" x14ac:dyDescent="0.25">
      <c r="A1920" t="str">
        <f t="shared" si="29"/>
        <v>S49546500Z0400</v>
      </c>
      <c r="B1920">
        <v>46500</v>
      </c>
      <c r="C1920" t="s">
        <v>880</v>
      </c>
      <c r="D1920" t="s">
        <v>949</v>
      </c>
      <c r="E1920" s="1">
        <v>0</v>
      </c>
    </row>
    <row r="1921" spans="1:5" x14ac:dyDescent="0.25">
      <c r="A1921" t="str">
        <f t="shared" si="29"/>
        <v>S49546500Z0600</v>
      </c>
      <c r="B1921">
        <v>46500</v>
      </c>
      <c r="C1921" t="s">
        <v>880</v>
      </c>
      <c r="D1921" t="s">
        <v>894</v>
      </c>
      <c r="E1921" s="1">
        <v>-72700.169999999925</v>
      </c>
    </row>
    <row r="1922" spans="1:5" x14ac:dyDescent="0.25">
      <c r="A1922" t="str">
        <f t="shared" si="29"/>
        <v>S49546500Z0700</v>
      </c>
      <c r="B1922">
        <v>46500</v>
      </c>
      <c r="C1922" t="s">
        <v>880</v>
      </c>
      <c r="D1922" t="s">
        <v>884</v>
      </c>
      <c r="E1922" s="1">
        <v>-162478.09999999998</v>
      </c>
    </row>
    <row r="1923" spans="1:5" x14ac:dyDescent="0.25">
      <c r="A1923" t="str">
        <f t="shared" ref="A1923:A1986" si="30">C1923&amp;B1923&amp;D1923</f>
        <v>S49546500Z0800</v>
      </c>
      <c r="B1923">
        <v>46500</v>
      </c>
      <c r="C1923" t="s">
        <v>880</v>
      </c>
      <c r="D1923" t="s">
        <v>895</v>
      </c>
      <c r="E1923" s="1">
        <v>-1765.32</v>
      </c>
    </row>
    <row r="1924" spans="1:5" x14ac:dyDescent="0.25">
      <c r="A1924" t="str">
        <f t="shared" si="30"/>
        <v>S49546500Z0900</v>
      </c>
      <c r="B1924">
        <v>46500</v>
      </c>
      <c r="C1924" t="s">
        <v>880</v>
      </c>
      <c r="D1924" t="s">
        <v>896</v>
      </c>
      <c r="E1924" s="1">
        <v>0</v>
      </c>
    </row>
    <row r="1925" spans="1:5" x14ac:dyDescent="0.25">
      <c r="A1925" t="str">
        <f t="shared" si="30"/>
        <v>S49546500Z1000</v>
      </c>
      <c r="B1925">
        <v>46500</v>
      </c>
      <c r="C1925" t="s">
        <v>880</v>
      </c>
      <c r="D1925" t="s">
        <v>926</v>
      </c>
      <c r="E1925" s="1">
        <v>0</v>
      </c>
    </row>
    <row r="1926" spans="1:5" x14ac:dyDescent="0.25">
      <c r="A1926" t="str">
        <f t="shared" si="30"/>
        <v>S49546500Z1100</v>
      </c>
      <c r="B1926">
        <v>46500</v>
      </c>
      <c r="C1926" t="s">
        <v>880</v>
      </c>
      <c r="D1926" t="s">
        <v>885</v>
      </c>
      <c r="E1926" s="1">
        <v>-12847.970000000001</v>
      </c>
    </row>
    <row r="1927" spans="1:5" x14ac:dyDescent="0.25">
      <c r="A1927" t="str">
        <f t="shared" si="30"/>
        <v>S49546500Z1900</v>
      </c>
      <c r="B1927">
        <v>46500</v>
      </c>
      <c r="C1927" t="s">
        <v>880</v>
      </c>
      <c r="D1927" t="s">
        <v>927</v>
      </c>
      <c r="E1927" s="1">
        <v>0</v>
      </c>
    </row>
    <row r="1928" spans="1:5" x14ac:dyDescent="0.25">
      <c r="A1928" t="str">
        <f t="shared" si="30"/>
        <v>S49546500Z2400</v>
      </c>
      <c r="B1928">
        <v>46500</v>
      </c>
      <c r="C1928" t="s">
        <v>880</v>
      </c>
      <c r="D1928" t="s">
        <v>897</v>
      </c>
      <c r="E1928" s="1">
        <v>0</v>
      </c>
    </row>
    <row r="1929" spans="1:5" x14ac:dyDescent="0.25">
      <c r="A1929" t="str">
        <f t="shared" si="30"/>
        <v>S49546500Z2600</v>
      </c>
      <c r="B1929">
        <v>46500</v>
      </c>
      <c r="C1929" t="s">
        <v>880</v>
      </c>
      <c r="D1929" t="s">
        <v>898</v>
      </c>
      <c r="E1929" s="1">
        <v>-4022.08</v>
      </c>
    </row>
    <row r="1930" spans="1:5" x14ac:dyDescent="0.25">
      <c r="A1930" t="str">
        <f t="shared" si="30"/>
        <v>S49546500Z3000</v>
      </c>
      <c r="B1930">
        <v>46500</v>
      </c>
      <c r="C1930" t="s">
        <v>880</v>
      </c>
      <c r="D1930" t="s">
        <v>899</v>
      </c>
      <c r="E1930" s="1">
        <v>0</v>
      </c>
    </row>
    <row r="1931" spans="1:5" x14ac:dyDescent="0.25">
      <c r="A1931" t="str">
        <f t="shared" si="30"/>
        <v>S49546500Z5000</v>
      </c>
      <c r="B1931">
        <v>46500</v>
      </c>
      <c r="C1931" t="s">
        <v>880</v>
      </c>
      <c r="D1931" t="s">
        <v>1434</v>
      </c>
      <c r="E1931" s="1">
        <v>-1868642.7</v>
      </c>
    </row>
    <row r="1932" spans="1:5" x14ac:dyDescent="0.25">
      <c r="A1932" t="str">
        <f t="shared" si="30"/>
        <v>S49546500ZJ010</v>
      </c>
      <c r="B1932">
        <v>46500</v>
      </c>
      <c r="C1932" t="s">
        <v>880</v>
      </c>
      <c r="D1932" t="s">
        <v>1435</v>
      </c>
      <c r="E1932" s="1">
        <v>-1767838.2999999998</v>
      </c>
    </row>
    <row r="1933" spans="1:5" x14ac:dyDescent="0.25">
      <c r="A1933" t="str">
        <f t="shared" si="30"/>
        <v>S49546500ZJ020</v>
      </c>
      <c r="B1933">
        <v>46500</v>
      </c>
      <c r="C1933" t="s">
        <v>880</v>
      </c>
      <c r="D1933" t="s">
        <v>1436</v>
      </c>
      <c r="E1933" s="1">
        <v>-41359.800000000003</v>
      </c>
    </row>
    <row r="1934" spans="1:5" x14ac:dyDescent="0.25">
      <c r="A1934" t="str">
        <f t="shared" si="30"/>
        <v>S49546500ZJ050</v>
      </c>
      <c r="B1934">
        <v>46500</v>
      </c>
      <c r="C1934" t="s">
        <v>880</v>
      </c>
      <c r="D1934" t="s">
        <v>1437</v>
      </c>
      <c r="E1934" s="1">
        <v>0</v>
      </c>
    </row>
    <row r="1935" spans="1:5" x14ac:dyDescent="0.25">
      <c r="A1935" t="str">
        <f t="shared" si="30"/>
        <v>S49546500ZJ060</v>
      </c>
      <c r="B1935">
        <v>46500</v>
      </c>
      <c r="C1935" t="s">
        <v>880</v>
      </c>
      <c r="D1935" t="s">
        <v>1438</v>
      </c>
      <c r="E1935" s="1">
        <v>0</v>
      </c>
    </row>
    <row r="1936" spans="1:5" x14ac:dyDescent="0.25">
      <c r="A1936" t="str">
        <f t="shared" si="30"/>
        <v>S49546500ZJ090</v>
      </c>
      <c r="B1936">
        <v>46500</v>
      </c>
      <c r="C1936" t="s">
        <v>880</v>
      </c>
      <c r="D1936" t="s">
        <v>1439</v>
      </c>
      <c r="E1936" s="1">
        <v>-183.71</v>
      </c>
    </row>
    <row r="1937" spans="1:5" x14ac:dyDescent="0.25">
      <c r="A1937" t="str">
        <f t="shared" si="30"/>
        <v>S49546500ZJ100</v>
      </c>
      <c r="B1937">
        <v>46500</v>
      </c>
      <c r="C1937" t="s">
        <v>880</v>
      </c>
      <c r="D1937" t="s">
        <v>1440</v>
      </c>
      <c r="E1937" s="1">
        <v>-1668594.67</v>
      </c>
    </row>
    <row r="1938" spans="1:5" x14ac:dyDescent="0.25">
      <c r="A1938" t="str">
        <f t="shared" si="30"/>
        <v>S49546500ZJ150</v>
      </c>
      <c r="B1938">
        <v>46500</v>
      </c>
      <c r="C1938" t="s">
        <v>880</v>
      </c>
      <c r="D1938" t="s">
        <v>1441</v>
      </c>
      <c r="E1938" s="1">
        <v>0</v>
      </c>
    </row>
    <row r="1939" spans="1:5" x14ac:dyDescent="0.25">
      <c r="A1939" t="str">
        <f t="shared" si="30"/>
        <v>S49546500ZJ250</v>
      </c>
      <c r="B1939">
        <v>46500</v>
      </c>
      <c r="C1939" t="s">
        <v>880</v>
      </c>
      <c r="D1939" t="s">
        <v>1442</v>
      </c>
      <c r="E1939" s="1">
        <v>0</v>
      </c>
    </row>
    <row r="1940" spans="1:5" x14ac:dyDescent="0.25">
      <c r="A1940" t="str">
        <f t="shared" si="30"/>
        <v>S49546500ZJ400</v>
      </c>
      <c r="B1940">
        <v>46500</v>
      </c>
      <c r="C1940" t="s">
        <v>880</v>
      </c>
      <c r="D1940" t="s">
        <v>1443</v>
      </c>
      <c r="E1940" s="1">
        <v>0</v>
      </c>
    </row>
    <row r="1941" spans="1:5" x14ac:dyDescent="0.25">
      <c r="A1941" t="str">
        <f t="shared" si="30"/>
        <v>S49546500ZJ410</v>
      </c>
      <c r="B1941">
        <v>46500</v>
      </c>
      <c r="C1941" t="s">
        <v>880</v>
      </c>
      <c r="D1941" t="s">
        <v>1444</v>
      </c>
      <c r="E1941" s="1">
        <v>0</v>
      </c>
    </row>
    <row r="1942" spans="1:5" x14ac:dyDescent="0.25">
      <c r="A1942" t="str">
        <f t="shared" si="30"/>
        <v>S49546500ZJ420</v>
      </c>
      <c r="B1942">
        <v>46500</v>
      </c>
      <c r="C1942" t="s">
        <v>880</v>
      </c>
      <c r="D1942" t="s">
        <v>1445</v>
      </c>
      <c r="E1942" s="1">
        <v>0</v>
      </c>
    </row>
    <row r="1943" spans="1:5" x14ac:dyDescent="0.25">
      <c r="A1943" t="str">
        <f t="shared" si="30"/>
        <v>S49546500ZJ500</v>
      </c>
      <c r="B1943">
        <v>46500</v>
      </c>
      <c r="C1943" t="s">
        <v>880</v>
      </c>
      <c r="D1943" t="s">
        <v>1446</v>
      </c>
      <c r="E1943" s="1">
        <v>0</v>
      </c>
    </row>
    <row r="1944" spans="1:5" x14ac:dyDescent="0.25">
      <c r="A1944" t="str">
        <f t="shared" si="30"/>
        <v>S49546500ZJ510</v>
      </c>
      <c r="B1944">
        <v>46500</v>
      </c>
      <c r="C1944" t="s">
        <v>880</v>
      </c>
      <c r="D1944" t="s">
        <v>1447</v>
      </c>
      <c r="E1944" s="1">
        <v>0</v>
      </c>
    </row>
    <row r="1945" spans="1:5" x14ac:dyDescent="0.25">
      <c r="A1945" t="str">
        <f t="shared" si="30"/>
        <v>S49546500ZJ520</v>
      </c>
      <c r="B1945">
        <v>46500</v>
      </c>
      <c r="C1945" t="s">
        <v>880</v>
      </c>
      <c r="D1945" t="s">
        <v>1448</v>
      </c>
      <c r="E1945" s="1">
        <v>245.22000000000025</v>
      </c>
    </row>
    <row r="1946" spans="1:5" x14ac:dyDescent="0.25">
      <c r="A1946" t="str">
        <f t="shared" si="30"/>
        <v>S49546500ZJ530</v>
      </c>
      <c r="B1946">
        <v>46500</v>
      </c>
      <c r="C1946" t="s">
        <v>880</v>
      </c>
      <c r="D1946" t="s">
        <v>1449</v>
      </c>
      <c r="E1946" s="1">
        <v>0</v>
      </c>
    </row>
    <row r="1947" spans="1:5" x14ac:dyDescent="0.25">
      <c r="A1947" t="str">
        <f t="shared" si="30"/>
        <v>S49546500ZJ550</v>
      </c>
      <c r="B1947">
        <v>46500</v>
      </c>
      <c r="C1947" t="s">
        <v>880</v>
      </c>
      <c r="D1947" t="s">
        <v>1450</v>
      </c>
      <c r="E1947" s="1">
        <v>0</v>
      </c>
    </row>
    <row r="1948" spans="1:5" x14ac:dyDescent="0.25">
      <c r="A1948" t="str">
        <f t="shared" si="30"/>
        <v>S49546500ZJ800</v>
      </c>
      <c r="B1948">
        <v>46500</v>
      </c>
      <c r="C1948" t="s">
        <v>880</v>
      </c>
      <c r="D1948" t="s">
        <v>1451</v>
      </c>
      <c r="E1948" s="1">
        <v>0</v>
      </c>
    </row>
    <row r="1949" spans="1:5" x14ac:dyDescent="0.25">
      <c r="A1949" t="str">
        <f t="shared" si="30"/>
        <v>S49546500ZJ830</v>
      </c>
      <c r="B1949">
        <v>46500</v>
      </c>
      <c r="C1949" t="s">
        <v>880</v>
      </c>
      <c r="D1949" t="s">
        <v>1452</v>
      </c>
      <c r="E1949" s="1">
        <v>-1291.4400000000023</v>
      </c>
    </row>
    <row r="1950" spans="1:5" x14ac:dyDescent="0.25">
      <c r="A1950" t="str">
        <f t="shared" si="30"/>
        <v>S49546500ZJ910</v>
      </c>
      <c r="B1950">
        <v>46500</v>
      </c>
      <c r="C1950" t="s">
        <v>880</v>
      </c>
      <c r="D1950" t="s">
        <v>1453</v>
      </c>
      <c r="E1950" s="1">
        <v>0</v>
      </c>
    </row>
    <row r="1951" spans="1:5" x14ac:dyDescent="0.25">
      <c r="A1951" t="str">
        <f t="shared" si="30"/>
        <v>S49546500ZJ920</v>
      </c>
      <c r="B1951">
        <v>46500</v>
      </c>
      <c r="C1951" t="s">
        <v>880</v>
      </c>
      <c r="D1951" t="s">
        <v>1454</v>
      </c>
      <c r="E1951" s="1">
        <v>0</v>
      </c>
    </row>
    <row r="1952" spans="1:5" x14ac:dyDescent="0.25">
      <c r="A1952" t="str">
        <f t="shared" si="30"/>
        <v>S49546500ZJH00</v>
      </c>
      <c r="B1952">
        <v>46500</v>
      </c>
      <c r="C1952" t="s">
        <v>880</v>
      </c>
      <c r="D1952" t="s">
        <v>1455</v>
      </c>
      <c r="E1952" s="1">
        <v>0</v>
      </c>
    </row>
    <row r="1953" spans="1:5" x14ac:dyDescent="0.25">
      <c r="A1953" t="str">
        <f t="shared" si="30"/>
        <v>S49546500ZJL00</v>
      </c>
      <c r="B1953">
        <v>46500</v>
      </c>
      <c r="C1953" t="s">
        <v>880</v>
      </c>
      <c r="D1953" t="s">
        <v>1456</v>
      </c>
      <c r="E1953" s="1">
        <v>0</v>
      </c>
    </row>
    <row r="1954" spans="1:5" x14ac:dyDescent="0.25">
      <c r="A1954" t="str">
        <f t="shared" si="30"/>
        <v>S49546500ZJP00</v>
      </c>
      <c r="B1954">
        <v>46500</v>
      </c>
      <c r="C1954" t="s">
        <v>880</v>
      </c>
      <c r="D1954" t="s">
        <v>1457</v>
      </c>
      <c r="E1954" s="1">
        <v>0</v>
      </c>
    </row>
    <row r="1955" spans="1:5" x14ac:dyDescent="0.25">
      <c r="A1955" t="str">
        <f t="shared" si="30"/>
        <v>S49546500ZJQ00</v>
      </c>
      <c r="B1955">
        <v>46500</v>
      </c>
      <c r="C1955" t="s">
        <v>880</v>
      </c>
      <c r="D1955" t="s">
        <v>1458</v>
      </c>
      <c r="E1955" s="1">
        <v>0</v>
      </c>
    </row>
    <row r="1956" spans="1:5" x14ac:dyDescent="0.25">
      <c r="A1956" t="str">
        <f t="shared" si="30"/>
        <v>S1004750013200</v>
      </c>
      <c r="B1956">
        <v>47500</v>
      </c>
      <c r="C1956" t="s">
        <v>15</v>
      </c>
      <c r="D1956">
        <v>13200</v>
      </c>
      <c r="E1956" s="1">
        <v>-897502.55999999959</v>
      </c>
    </row>
    <row r="1957" spans="1:5" x14ac:dyDescent="0.25">
      <c r="A1957" t="str">
        <f t="shared" si="30"/>
        <v>S1004750013300</v>
      </c>
      <c r="B1957">
        <v>47500</v>
      </c>
      <c r="C1957" t="s">
        <v>15</v>
      </c>
      <c r="D1957">
        <v>13300</v>
      </c>
      <c r="E1957" s="1">
        <v>62676.349999999977</v>
      </c>
    </row>
    <row r="1958" spans="1:5" x14ac:dyDescent="0.25">
      <c r="A1958" t="str">
        <f t="shared" si="30"/>
        <v>S1004750013500</v>
      </c>
      <c r="B1958">
        <v>47500</v>
      </c>
      <c r="C1958" t="s">
        <v>15</v>
      </c>
      <c r="D1958">
        <v>13500</v>
      </c>
      <c r="E1958" s="1">
        <v>-20738</v>
      </c>
    </row>
    <row r="1959" spans="1:5" x14ac:dyDescent="0.25">
      <c r="A1959" t="str">
        <f t="shared" si="30"/>
        <v>S1004750013600</v>
      </c>
      <c r="B1959">
        <v>47500</v>
      </c>
      <c r="C1959" t="s">
        <v>15</v>
      </c>
      <c r="D1959">
        <v>13600</v>
      </c>
      <c r="E1959" s="1">
        <v>0</v>
      </c>
    </row>
    <row r="1960" spans="1:5" x14ac:dyDescent="0.25">
      <c r="A1960" t="str">
        <f t="shared" si="30"/>
        <v>S1004750014100</v>
      </c>
      <c r="B1960">
        <v>47500</v>
      </c>
      <c r="C1960" t="s">
        <v>15</v>
      </c>
      <c r="D1960">
        <v>14100</v>
      </c>
      <c r="E1960" s="1">
        <v>-3</v>
      </c>
    </row>
    <row r="1961" spans="1:5" x14ac:dyDescent="0.25">
      <c r="A1961" t="str">
        <f t="shared" si="30"/>
        <v>S1004750097100</v>
      </c>
      <c r="B1961">
        <v>47500</v>
      </c>
      <c r="C1961" t="s">
        <v>15</v>
      </c>
      <c r="D1961">
        <v>97100</v>
      </c>
      <c r="E1961" s="1">
        <v>0</v>
      </c>
    </row>
    <row r="1962" spans="1:5" x14ac:dyDescent="0.25">
      <c r="A1962" t="str">
        <f t="shared" si="30"/>
        <v>S1004750099700</v>
      </c>
      <c r="B1962">
        <v>47500</v>
      </c>
      <c r="C1962" t="s">
        <v>15</v>
      </c>
      <c r="D1962">
        <v>99700</v>
      </c>
      <c r="E1962" s="1">
        <v>0</v>
      </c>
    </row>
    <row r="1963" spans="1:5" x14ac:dyDescent="0.25">
      <c r="A1963" t="str">
        <f t="shared" si="30"/>
        <v>S1004850011800</v>
      </c>
      <c r="B1963">
        <v>48500</v>
      </c>
      <c r="C1963" t="s">
        <v>15</v>
      </c>
      <c r="D1963">
        <v>11800</v>
      </c>
      <c r="E1963" s="1">
        <v>3661089.4700000011</v>
      </c>
    </row>
    <row r="1964" spans="1:5" x14ac:dyDescent="0.25">
      <c r="A1964" t="str">
        <f t="shared" si="30"/>
        <v>S1004850011900</v>
      </c>
      <c r="B1964">
        <v>48500</v>
      </c>
      <c r="C1964" t="s">
        <v>15</v>
      </c>
      <c r="D1964">
        <v>11900</v>
      </c>
      <c r="E1964" s="1">
        <v>0</v>
      </c>
    </row>
    <row r="1965" spans="1:5" x14ac:dyDescent="0.25">
      <c r="A1965" t="str">
        <f t="shared" si="30"/>
        <v>S1004850012000</v>
      </c>
      <c r="B1965">
        <v>48500</v>
      </c>
      <c r="C1965" t="s">
        <v>15</v>
      </c>
      <c r="D1965">
        <v>12000</v>
      </c>
      <c r="E1965" s="1">
        <v>35712943.569999985</v>
      </c>
    </row>
    <row r="1966" spans="1:5" x14ac:dyDescent="0.25">
      <c r="A1966" t="str">
        <f t="shared" si="30"/>
        <v>S1004850012100</v>
      </c>
      <c r="B1966">
        <v>48500</v>
      </c>
      <c r="C1966" t="s">
        <v>15</v>
      </c>
      <c r="D1966">
        <v>12100</v>
      </c>
      <c r="E1966" s="1">
        <v>0</v>
      </c>
    </row>
    <row r="1967" spans="1:5" x14ac:dyDescent="0.25">
      <c r="A1967" t="str">
        <f t="shared" si="30"/>
        <v>S1004850012200</v>
      </c>
      <c r="B1967">
        <v>48500</v>
      </c>
      <c r="C1967" t="s">
        <v>15</v>
      </c>
      <c r="D1967">
        <v>12200</v>
      </c>
      <c r="E1967" s="1">
        <v>55960.15</v>
      </c>
    </row>
    <row r="1968" spans="1:5" x14ac:dyDescent="0.25">
      <c r="A1968" t="str">
        <f t="shared" si="30"/>
        <v>S1004850012300</v>
      </c>
      <c r="B1968">
        <v>48500</v>
      </c>
      <c r="C1968" t="s">
        <v>15</v>
      </c>
      <c r="D1968">
        <v>12300</v>
      </c>
      <c r="E1968" s="1">
        <v>0</v>
      </c>
    </row>
    <row r="1969" spans="1:5" x14ac:dyDescent="0.25">
      <c r="A1969" t="str">
        <f t="shared" si="30"/>
        <v>S1004850012400</v>
      </c>
      <c r="B1969">
        <v>48500</v>
      </c>
      <c r="C1969" t="s">
        <v>15</v>
      </c>
      <c r="D1969">
        <v>12400</v>
      </c>
      <c r="E1969" s="1">
        <v>18722.059999999739</v>
      </c>
    </row>
    <row r="1970" spans="1:5" x14ac:dyDescent="0.25">
      <c r="A1970" t="str">
        <f t="shared" si="30"/>
        <v>S1004850012500</v>
      </c>
      <c r="B1970">
        <v>48500</v>
      </c>
      <c r="C1970" t="s">
        <v>15</v>
      </c>
      <c r="D1970">
        <v>12500</v>
      </c>
      <c r="E1970" s="1">
        <v>0</v>
      </c>
    </row>
    <row r="1971" spans="1:5" x14ac:dyDescent="0.25">
      <c r="A1971" t="str">
        <f t="shared" si="30"/>
        <v>S1004850012600</v>
      </c>
      <c r="B1971">
        <v>48500</v>
      </c>
      <c r="C1971" t="s">
        <v>15</v>
      </c>
      <c r="D1971">
        <v>12600</v>
      </c>
      <c r="E1971" s="1">
        <v>4595624.9799999977</v>
      </c>
    </row>
    <row r="1972" spans="1:5" x14ac:dyDescent="0.25">
      <c r="A1972" t="str">
        <f t="shared" si="30"/>
        <v>S1004850012700</v>
      </c>
      <c r="B1972">
        <v>48500</v>
      </c>
      <c r="C1972" t="s">
        <v>15</v>
      </c>
      <c r="D1972">
        <v>12700</v>
      </c>
      <c r="E1972" s="1">
        <v>0</v>
      </c>
    </row>
    <row r="1973" spans="1:5" x14ac:dyDescent="0.25">
      <c r="A1973" t="str">
        <f t="shared" si="30"/>
        <v>S1004850012800</v>
      </c>
      <c r="B1973">
        <v>48500</v>
      </c>
      <c r="C1973" t="s">
        <v>15</v>
      </c>
      <c r="D1973">
        <v>12800</v>
      </c>
      <c r="E1973" s="1">
        <v>0</v>
      </c>
    </row>
    <row r="1974" spans="1:5" x14ac:dyDescent="0.25">
      <c r="A1974" t="str">
        <f t="shared" si="30"/>
        <v>S1004850012900</v>
      </c>
      <c r="B1974">
        <v>48500</v>
      </c>
      <c r="C1974" t="s">
        <v>15</v>
      </c>
      <c r="D1974">
        <v>12900</v>
      </c>
      <c r="E1974" s="1">
        <v>271593.03000000003</v>
      </c>
    </row>
    <row r="1975" spans="1:5" x14ac:dyDescent="0.25">
      <c r="A1975" t="str">
        <f t="shared" si="30"/>
        <v>S1004850013000</v>
      </c>
      <c r="B1975">
        <v>48500</v>
      </c>
      <c r="C1975" t="s">
        <v>15</v>
      </c>
      <c r="D1975">
        <v>13000</v>
      </c>
      <c r="E1975" s="1">
        <v>0</v>
      </c>
    </row>
    <row r="1976" spans="1:5" x14ac:dyDescent="0.25">
      <c r="A1976" t="str">
        <f t="shared" si="30"/>
        <v>S1004850013100</v>
      </c>
      <c r="B1976">
        <v>48500</v>
      </c>
      <c r="C1976" t="s">
        <v>15</v>
      </c>
      <c r="D1976">
        <v>13100</v>
      </c>
      <c r="E1976" s="1">
        <v>-12907.479999999981</v>
      </c>
    </row>
    <row r="1977" spans="1:5" x14ac:dyDescent="0.25">
      <c r="A1977" t="str">
        <f t="shared" si="30"/>
        <v>S1004850013200</v>
      </c>
      <c r="B1977">
        <v>48500</v>
      </c>
      <c r="C1977" t="s">
        <v>15</v>
      </c>
      <c r="D1977">
        <v>13200</v>
      </c>
      <c r="E1977" s="1">
        <v>580541</v>
      </c>
    </row>
    <row r="1978" spans="1:5" x14ac:dyDescent="0.25">
      <c r="A1978" t="str">
        <f t="shared" si="30"/>
        <v>S1004850013300</v>
      </c>
      <c r="B1978">
        <v>48500</v>
      </c>
      <c r="C1978" t="s">
        <v>15</v>
      </c>
      <c r="D1978">
        <v>13300</v>
      </c>
      <c r="E1978" s="1">
        <v>0</v>
      </c>
    </row>
    <row r="1979" spans="1:5" x14ac:dyDescent="0.25">
      <c r="A1979" t="str">
        <f t="shared" si="30"/>
        <v>S1004850013400</v>
      </c>
      <c r="B1979">
        <v>48500</v>
      </c>
      <c r="C1979" t="s">
        <v>15</v>
      </c>
      <c r="D1979">
        <v>13400</v>
      </c>
      <c r="E1979" s="1">
        <v>50136.47</v>
      </c>
    </row>
    <row r="1980" spans="1:5" x14ac:dyDescent="0.25">
      <c r="A1980" t="str">
        <f t="shared" si="30"/>
        <v>S1004850013500</v>
      </c>
      <c r="B1980">
        <v>48500</v>
      </c>
      <c r="C1980" t="s">
        <v>15</v>
      </c>
      <c r="D1980">
        <v>13500</v>
      </c>
      <c r="E1980" s="1">
        <v>0</v>
      </c>
    </row>
    <row r="1981" spans="1:5" x14ac:dyDescent="0.25">
      <c r="A1981" t="str">
        <f t="shared" si="30"/>
        <v>S1004850013600</v>
      </c>
      <c r="B1981">
        <v>48500</v>
      </c>
      <c r="C1981" t="s">
        <v>15</v>
      </c>
      <c r="D1981">
        <v>13600</v>
      </c>
      <c r="E1981" s="1">
        <v>0</v>
      </c>
    </row>
    <row r="1982" spans="1:5" x14ac:dyDescent="0.25">
      <c r="A1982" t="str">
        <f t="shared" si="30"/>
        <v>S1004850013800</v>
      </c>
      <c r="B1982">
        <v>48500</v>
      </c>
      <c r="C1982" t="s">
        <v>15</v>
      </c>
      <c r="D1982">
        <v>13800</v>
      </c>
      <c r="E1982" s="1">
        <v>0</v>
      </c>
    </row>
    <row r="1983" spans="1:5" x14ac:dyDescent="0.25">
      <c r="A1983" t="str">
        <f t="shared" si="30"/>
        <v>S1004850013900</v>
      </c>
      <c r="B1983">
        <v>48500</v>
      </c>
      <c r="C1983" t="s">
        <v>15</v>
      </c>
      <c r="D1983">
        <v>13900</v>
      </c>
      <c r="E1983" s="1">
        <v>0</v>
      </c>
    </row>
    <row r="1984" spans="1:5" x14ac:dyDescent="0.25">
      <c r="A1984" t="str">
        <f t="shared" si="30"/>
        <v>S1004850014200</v>
      </c>
      <c r="B1984">
        <v>48500</v>
      </c>
      <c r="C1984" t="s">
        <v>15</v>
      </c>
      <c r="D1984">
        <v>14200</v>
      </c>
      <c r="E1984" s="1">
        <v>412689.88</v>
      </c>
    </row>
    <row r="1985" spans="1:5" x14ac:dyDescent="0.25">
      <c r="A1985" t="str">
        <f t="shared" si="30"/>
        <v>S1004850014600</v>
      </c>
      <c r="B1985">
        <v>48500</v>
      </c>
      <c r="C1985" t="s">
        <v>15</v>
      </c>
      <c r="D1985">
        <v>14600</v>
      </c>
      <c r="E1985" s="1">
        <v>32351.949999999997</v>
      </c>
    </row>
    <row r="1986" spans="1:5" x14ac:dyDescent="0.25">
      <c r="A1986" t="str">
        <f t="shared" si="30"/>
        <v>S1004850014700</v>
      </c>
      <c r="B1986">
        <v>48500</v>
      </c>
      <c r="C1986" t="s">
        <v>15</v>
      </c>
      <c r="D1986">
        <v>14700</v>
      </c>
      <c r="E1986" s="1">
        <v>0</v>
      </c>
    </row>
    <row r="1987" spans="1:5" x14ac:dyDescent="0.25">
      <c r="A1987" t="str">
        <f t="shared" ref="A1987:A2050" si="31">C1987&amp;B1987&amp;D1987</f>
        <v>S1004850022500</v>
      </c>
      <c r="B1987">
        <v>48500</v>
      </c>
      <c r="C1987" t="s">
        <v>15</v>
      </c>
      <c r="D1987">
        <v>22500</v>
      </c>
      <c r="E1987" s="1">
        <v>0</v>
      </c>
    </row>
    <row r="1988" spans="1:5" x14ac:dyDescent="0.25">
      <c r="A1988" t="str">
        <f t="shared" si="31"/>
        <v>S1004850022600</v>
      </c>
      <c r="B1988">
        <v>48500</v>
      </c>
      <c r="C1988" t="s">
        <v>15</v>
      </c>
      <c r="D1988">
        <v>22600</v>
      </c>
      <c r="E1988" s="1">
        <v>1.000000000007276</v>
      </c>
    </row>
    <row r="1989" spans="1:5" x14ac:dyDescent="0.25">
      <c r="A1989" t="str">
        <f t="shared" si="31"/>
        <v>S1004850022700</v>
      </c>
      <c r="B1989">
        <v>48500</v>
      </c>
      <c r="C1989" t="s">
        <v>15</v>
      </c>
      <c r="D1989">
        <v>22700</v>
      </c>
      <c r="E1989" s="1">
        <v>1</v>
      </c>
    </row>
    <row r="1990" spans="1:5" x14ac:dyDescent="0.25">
      <c r="A1990" t="str">
        <f t="shared" si="31"/>
        <v>S1004850023700</v>
      </c>
      <c r="B1990">
        <v>48500</v>
      </c>
      <c r="C1990" t="s">
        <v>15</v>
      </c>
      <c r="D1990">
        <v>23700</v>
      </c>
      <c r="E1990" s="1">
        <v>-1.6099999999933061</v>
      </c>
    </row>
    <row r="1991" spans="1:5" x14ac:dyDescent="0.25">
      <c r="A1991" t="str">
        <f t="shared" si="31"/>
        <v>S1004850024100</v>
      </c>
      <c r="B1991">
        <v>48500</v>
      </c>
      <c r="C1991" t="s">
        <v>15</v>
      </c>
      <c r="D1991">
        <v>24100</v>
      </c>
      <c r="E1991" s="1">
        <v>381484.95999999996</v>
      </c>
    </row>
    <row r="1992" spans="1:5" x14ac:dyDescent="0.25">
      <c r="A1992" t="str">
        <f t="shared" si="31"/>
        <v>S1004850042000</v>
      </c>
      <c r="B1992">
        <v>48500</v>
      </c>
      <c r="C1992" t="s">
        <v>15</v>
      </c>
      <c r="D1992">
        <v>42000</v>
      </c>
      <c r="E1992" s="1">
        <v>286424.26</v>
      </c>
    </row>
    <row r="1993" spans="1:5" x14ac:dyDescent="0.25">
      <c r="A1993" t="str">
        <f t="shared" si="31"/>
        <v>S1004850042100</v>
      </c>
      <c r="B1993">
        <v>48500</v>
      </c>
      <c r="C1993" t="s">
        <v>15</v>
      </c>
      <c r="D1993">
        <v>42100</v>
      </c>
      <c r="E1993" s="1">
        <v>98865.34</v>
      </c>
    </row>
    <row r="1994" spans="1:5" x14ac:dyDescent="0.25">
      <c r="A1994" t="str">
        <f t="shared" si="31"/>
        <v>S1004850044100</v>
      </c>
      <c r="B1994">
        <v>48500</v>
      </c>
      <c r="C1994" t="s">
        <v>15</v>
      </c>
      <c r="D1994">
        <v>44100</v>
      </c>
      <c r="E1994" s="1">
        <v>-97725.530000000028</v>
      </c>
    </row>
    <row r="1995" spans="1:5" x14ac:dyDescent="0.25">
      <c r="A1995" t="str">
        <f t="shared" si="31"/>
        <v>S1004850054200</v>
      </c>
      <c r="B1995">
        <v>48500</v>
      </c>
      <c r="C1995" t="s">
        <v>15</v>
      </c>
      <c r="D1995">
        <v>54200</v>
      </c>
      <c r="E1995" s="1">
        <v>0</v>
      </c>
    </row>
    <row r="1996" spans="1:5" x14ac:dyDescent="0.25">
      <c r="A1996" t="str">
        <f t="shared" si="31"/>
        <v>S1004850062000</v>
      </c>
      <c r="B1996">
        <v>48500</v>
      </c>
      <c r="C1996" t="s">
        <v>15</v>
      </c>
      <c r="D1996">
        <v>62000</v>
      </c>
      <c r="E1996" s="1">
        <v>-160444.63</v>
      </c>
    </row>
    <row r="1997" spans="1:5" x14ac:dyDescent="0.25">
      <c r="A1997" t="str">
        <f t="shared" si="31"/>
        <v>S1004850093000</v>
      </c>
      <c r="B1997">
        <v>48500</v>
      </c>
      <c r="C1997" t="s">
        <v>15</v>
      </c>
      <c r="D1997">
        <v>93000</v>
      </c>
      <c r="E1997" s="1">
        <v>0</v>
      </c>
    </row>
    <row r="1998" spans="1:5" x14ac:dyDescent="0.25">
      <c r="A1998" t="str">
        <f t="shared" si="31"/>
        <v>S1004850097100</v>
      </c>
      <c r="B1998">
        <v>48500</v>
      </c>
      <c r="C1998" t="s">
        <v>15</v>
      </c>
      <c r="D1998">
        <v>97100</v>
      </c>
      <c r="E1998" s="1">
        <v>0</v>
      </c>
    </row>
    <row r="1999" spans="1:5" x14ac:dyDescent="0.25">
      <c r="A1999" t="str">
        <f t="shared" si="31"/>
        <v>S1004850099300</v>
      </c>
      <c r="B1999">
        <v>48500</v>
      </c>
      <c r="C1999" t="s">
        <v>15</v>
      </c>
      <c r="D1999">
        <v>99300</v>
      </c>
      <c r="E1999" s="1">
        <v>0</v>
      </c>
    </row>
    <row r="2000" spans="1:5" x14ac:dyDescent="0.25">
      <c r="A2000" t="str">
        <f t="shared" si="31"/>
        <v>S1004850099900</v>
      </c>
      <c r="B2000">
        <v>48500</v>
      </c>
      <c r="C2000" t="s">
        <v>15</v>
      </c>
      <c r="D2000">
        <v>99900</v>
      </c>
      <c r="E2000" s="1">
        <v>1</v>
      </c>
    </row>
    <row r="2001" spans="1:5" x14ac:dyDescent="0.25">
      <c r="A2001" t="str">
        <f t="shared" si="31"/>
        <v>S49048500AGF00</v>
      </c>
      <c r="B2001">
        <v>48500</v>
      </c>
      <c r="C2001" t="s">
        <v>875</v>
      </c>
      <c r="D2001" t="s">
        <v>876</v>
      </c>
      <c r="E2001" s="1">
        <v>3561764.7899999996</v>
      </c>
    </row>
    <row r="2002" spans="1:5" x14ac:dyDescent="0.25">
      <c r="A2002" t="str">
        <f t="shared" si="31"/>
        <v>S49048500AGFP0</v>
      </c>
      <c r="B2002">
        <v>48500</v>
      </c>
      <c r="C2002" t="s">
        <v>875</v>
      </c>
      <c r="D2002" t="s">
        <v>877</v>
      </c>
      <c r="E2002" s="1">
        <v>0</v>
      </c>
    </row>
    <row r="2003" spans="1:5" x14ac:dyDescent="0.25">
      <c r="A2003" t="str">
        <f t="shared" si="31"/>
        <v>S49048500BT100</v>
      </c>
      <c r="B2003">
        <v>48500</v>
      </c>
      <c r="C2003" t="s">
        <v>875</v>
      </c>
      <c r="D2003" t="s">
        <v>918</v>
      </c>
      <c r="E2003" s="1">
        <v>0</v>
      </c>
    </row>
    <row r="2004" spans="1:5" x14ac:dyDescent="0.25">
      <c r="A2004" t="str">
        <f t="shared" si="31"/>
        <v>S49048500BT200</v>
      </c>
      <c r="B2004">
        <v>48500</v>
      </c>
      <c r="C2004" t="s">
        <v>875</v>
      </c>
      <c r="D2004" t="s">
        <v>886</v>
      </c>
      <c r="E2004" s="1">
        <v>0</v>
      </c>
    </row>
    <row r="2005" spans="1:5" x14ac:dyDescent="0.25">
      <c r="A2005" t="str">
        <f t="shared" si="31"/>
        <v>S49048500BT300</v>
      </c>
      <c r="B2005">
        <v>48500</v>
      </c>
      <c r="C2005" t="s">
        <v>875</v>
      </c>
      <c r="D2005" t="s">
        <v>887</v>
      </c>
      <c r="E2005" s="1">
        <v>0</v>
      </c>
    </row>
    <row r="2006" spans="1:5" x14ac:dyDescent="0.25">
      <c r="A2006" t="str">
        <f t="shared" si="31"/>
        <v>S49048500BT500</v>
      </c>
      <c r="B2006">
        <v>48500</v>
      </c>
      <c r="C2006" t="s">
        <v>875</v>
      </c>
      <c r="D2006" t="s">
        <v>919</v>
      </c>
      <c r="E2006" s="1">
        <v>0</v>
      </c>
    </row>
    <row r="2007" spans="1:5" x14ac:dyDescent="0.25">
      <c r="A2007" t="str">
        <f t="shared" si="31"/>
        <v>S49048500BT600</v>
      </c>
      <c r="B2007">
        <v>48500</v>
      </c>
      <c r="C2007" t="s">
        <v>875</v>
      </c>
      <c r="D2007" t="s">
        <v>878</v>
      </c>
      <c r="E2007" s="1">
        <v>0</v>
      </c>
    </row>
    <row r="2008" spans="1:5" x14ac:dyDescent="0.25">
      <c r="A2008" t="str">
        <f t="shared" si="31"/>
        <v>S49048500BT800</v>
      </c>
      <c r="B2008">
        <v>48500</v>
      </c>
      <c r="C2008" t="s">
        <v>875</v>
      </c>
      <c r="D2008" t="s">
        <v>879</v>
      </c>
      <c r="E2008" s="1">
        <v>-829239.77</v>
      </c>
    </row>
    <row r="2009" spans="1:5" x14ac:dyDescent="0.25">
      <c r="A2009" t="str">
        <f t="shared" si="31"/>
        <v>S49048500BT900</v>
      </c>
      <c r="B2009">
        <v>48500</v>
      </c>
      <c r="C2009" t="s">
        <v>875</v>
      </c>
      <c r="D2009" t="s">
        <v>889</v>
      </c>
      <c r="E2009" s="1">
        <v>0</v>
      </c>
    </row>
    <row r="2010" spans="1:5" x14ac:dyDescent="0.25">
      <c r="A2010" t="str">
        <f t="shared" si="31"/>
        <v>S49048500BTE00</v>
      </c>
      <c r="B2010">
        <v>48500</v>
      </c>
      <c r="C2010" t="s">
        <v>875</v>
      </c>
      <c r="D2010" t="s">
        <v>941</v>
      </c>
      <c r="E2010" s="1">
        <v>0</v>
      </c>
    </row>
    <row r="2011" spans="1:5" x14ac:dyDescent="0.25">
      <c r="A2011" t="str">
        <f t="shared" si="31"/>
        <v>S49048500BTH00</v>
      </c>
      <c r="B2011">
        <v>48500</v>
      </c>
      <c r="C2011" t="s">
        <v>875</v>
      </c>
      <c r="D2011" t="s">
        <v>942</v>
      </c>
      <c r="E2011" s="1">
        <v>0</v>
      </c>
    </row>
    <row r="2012" spans="1:5" x14ac:dyDescent="0.25">
      <c r="A2012" t="str">
        <f t="shared" si="31"/>
        <v>S49048500INK00</v>
      </c>
      <c r="B2012">
        <v>48500</v>
      </c>
      <c r="C2012" t="s">
        <v>875</v>
      </c>
      <c r="D2012" t="s">
        <v>943</v>
      </c>
      <c r="E2012" s="1">
        <v>0</v>
      </c>
    </row>
    <row r="2013" spans="1:5" x14ac:dyDescent="0.25">
      <c r="A2013" t="str">
        <f t="shared" si="31"/>
        <v>S49548500V0100</v>
      </c>
      <c r="B2013">
        <v>48500</v>
      </c>
      <c r="C2013" t="s">
        <v>880</v>
      </c>
      <c r="D2013" t="s">
        <v>1368</v>
      </c>
      <c r="E2013" s="1">
        <v>0</v>
      </c>
    </row>
    <row r="2014" spans="1:5" x14ac:dyDescent="0.25">
      <c r="A2014" t="str">
        <f t="shared" si="31"/>
        <v>S49548500V0410</v>
      </c>
      <c r="B2014">
        <v>48500</v>
      </c>
      <c r="C2014" t="s">
        <v>880</v>
      </c>
      <c r="D2014" t="s">
        <v>1411</v>
      </c>
      <c r="E2014" s="1">
        <v>0</v>
      </c>
    </row>
    <row r="2015" spans="1:5" x14ac:dyDescent="0.25">
      <c r="A2015" t="str">
        <f t="shared" si="31"/>
        <v>S49548500WS100</v>
      </c>
      <c r="B2015">
        <v>48500</v>
      </c>
      <c r="C2015" t="s">
        <v>880</v>
      </c>
      <c r="D2015" t="s">
        <v>945</v>
      </c>
      <c r="E2015" s="1">
        <v>0</v>
      </c>
    </row>
    <row r="2016" spans="1:5" x14ac:dyDescent="0.25">
      <c r="A2016" t="str">
        <f t="shared" si="31"/>
        <v>S49548500YGC00</v>
      </c>
      <c r="B2016">
        <v>48500</v>
      </c>
      <c r="C2016" t="s">
        <v>880</v>
      </c>
      <c r="D2016" t="s">
        <v>1459</v>
      </c>
      <c r="E2016" s="1">
        <v>0</v>
      </c>
    </row>
    <row r="2017" spans="1:5" x14ac:dyDescent="0.25">
      <c r="A2017" t="str">
        <f t="shared" si="31"/>
        <v>S49548500YGL00</v>
      </c>
      <c r="B2017">
        <v>48500</v>
      </c>
      <c r="C2017" t="s">
        <v>880</v>
      </c>
      <c r="D2017" t="s">
        <v>1460</v>
      </c>
      <c r="E2017" s="1">
        <v>0</v>
      </c>
    </row>
    <row r="2018" spans="1:5" x14ac:dyDescent="0.25">
      <c r="A2018" t="str">
        <f t="shared" si="31"/>
        <v>S49548500YGP00</v>
      </c>
      <c r="B2018">
        <v>48500</v>
      </c>
      <c r="C2018" t="s">
        <v>880</v>
      </c>
      <c r="D2018" t="s">
        <v>1423</v>
      </c>
      <c r="E2018" s="1">
        <v>0</v>
      </c>
    </row>
    <row r="2019" spans="1:5" x14ac:dyDescent="0.25">
      <c r="A2019" t="str">
        <f t="shared" si="31"/>
        <v>S49548500YGV00</v>
      </c>
      <c r="B2019">
        <v>48500</v>
      </c>
      <c r="C2019" t="s">
        <v>880</v>
      </c>
      <c r="D2019" t="s">
        <v>1461</v>
      </c>
      <c r="E2019" s="1">
        <v>0</v>
      </c>
    </row>
    <row r="2020" spans="1:5" x14ac:dyDescent="0.25">
      <c r="A2020" t="str">
        <f t="shared" si="31"/>
        <v>S49548500YM100</v>
      </c>
      <c r="B2020">
        <v>48500</v>
      </c>
      <c r="C2020" t="s">
        <v>880</v>
      </c>
      <c r="D2020" t="s">
        <v>924</v>
      </c>
      <c r="E2020" s="1">
        <v>0</v>
      </c>
    </row>
    <row r="2021" spans="1:5" x14ac:dyDescent="0.25">
      <c r="A2021" t="str">
        <f t="shared" si="31"/>
        <v>S49548500YMG00</v>
      </c>
      <c r="B2021">
        <v>48500</v>
      </c>
      <c r="C2021" t="s">
        <v>880</v>
      </c>
      <c r="D2021" t="s">
        <v>1196</v>
      </c>
      <c r="E2021" s="1">
        <v>0</v>
      </c>
    </row>
    <row r="2022" spans="1:5" x14ac:dyDescent="0.25">
      <c r="A2022" t="str">
        <f t="shared" si="31"/>
        <v>S49548500YMQ00</v>
      </c>
      <c r="B2022">
        <v>48500</v>
      </c>
      <c r="C2022" t="s">
        <v>880</v>
      </c>
      <c r="D2022" t="s">
        <v>1462</v>
      </c>
      <c r="E2022" s="1">
        <v>0</v>
      </c>
    </row>
    <row r="2023" spans="1:5" x14ac:dyDescent="0.25">
      <c r="A2023" t="str">
        <f t="shared" si="31"/>
        <v>S49548500Z0300</v>
      </c>
      <c r="B2023">
        <v>48500</v>
      </c>
      <c r="C2023" t="s">
        <v>880</v>
      </c>
      <c r="D2023" t="s">
        <v>893</v>
      </c>
      <c r="E2023" s="1">
        <v>0</v>
      </c>
    </row>
    <row r="2024" spans="1:5" x14ac:dyDescent="0.25">
      <c r="A2024" t="str">
        <f t="shared" si="31"/>
        <v>S49548500Z0400</v>
      </c>
      <c r="B2024">
        <v>48500</v>
      </c>
      <c r="C2024" t="s">
        <v>880</v>
      </c>
      <c r="D2024" t="s">
        <v>949</v>
      </c>
      <c r="E2024" s="1">
        <v>0</v>
      </c>
    </row>
    <row r="2025" spans="1:5" x14ac:dyDescent="0.25">
      <c r="A2025" t="str">
        <f t="shared" si="31"/>
        <v>S49548500Z0500</v>
      </c>
      <c r="B2025">
        <v>48500</v>
      </c>
      <c r="C2025" t="s">
        <v>880</v>
      </c>
      <c r="D2025" t="s">
        <v>1199</v>
      </c>
      <c r="E2025" s="1">
        <v>0</v>
      </c>
    </row>
    <row r="2026" spans="1:5" x14ac:dyDescent="0.25">
      <c r="A2026" t="str">
        <f t="shared" si="31"/>
        <v>S49548500Z0600</v>
      </c>
      <c r="B2026">
        <v>48500</v>
      </c>
      <c r="C2026" t="s">
        <v>880</v>
      </c>
      <c r="D2026" t="s">
        <v>894</v>
      </c>
      <c r="E2026" s="1">
        <v>-787363.49</v>
      </c>
    </row>
    <row r="2027" spans="1:5" x14ac:dyDescent="0.25">
      <c r="A2027" t="str">
        <f t="shared" si="31"/>
        <v>S49548500Z0650</v>
      </c>
      <c r="B2027">
        <v>48500</v>
      </c>
      <c r="C2027" t="s">
        <v>880</v>
      </c>
      <c r="D2027" t="s">
        <v>1200</v>
      </c>
      <c r="E2027" s="1">
        <v>0</v>
      </c>
    </row>
    <row r="2028" spans="1:5" x14ac:dyDescent="0.25">
      <c r="A2028" t="str">
        <f t="shared" si="31"/>
        <v>S49548500Z0700</v>
      </c>
      <c r="B2028">
        <v>48500</v>
      </c>
      <c r="C2028" t="s">
        <v>880</v>
      </c>
      <c r="D2028" t="s">
        <v>884</v>
      </c>
      <c r="E2028" s="1">
        <v>0</v>
      </c>
    </row>
    <row r="2029" spans="1:5" x14ac:dyDescent="0.25">
      <c r="A2029" t="str">
        <f t="shared" si="31"/>
        <v>S49548500Z0800</v>
      </c>
      <c r="B2029">
        <v>48500</v>
      </c>
      <c r="C2029" t="s">
        <v>880</v>
      </c>
      <c r="D2029" t="s">
        <v>895</v>
      </c>
      <c r="E2029" s="1">
        <v>-27673.11</v>
      </c>
    </row>
    <row r="2030" spans="1:5" x14ac:dyDescent="0.25">
      <c r="A2030" t="str">
        <f t="shared" si="31"/>
        <v>S49548500Z0900</v>
      </c>
      <c r="B2030">
        <v>48500</v>
      </c>
      <c r="C2030" t="s">
        <v>880</v>
      </c>
      <c r="D2030" t="s">
        <v>896</v>
      </c>
      <c r="E2030" s="1">
        <v>0</v>
      </c>
    </row>
    <row r="2031" spans="1:5" x14ac:dyDescent="0.25">
      <c r="A2031" t="str">
        <f t="shared" si="31"/>
        <v>S49548500Z1000</v>
      </c>
      <c r="B2031">
        <v>48500</v>
      </c>
      <c r="C2031" t="s">
        <v>880</v>
      </c>
      <c r="D2031" t="s">
        <v>926</v>
      </c>
      <c r="E2031" s="1">
        <v>0</v>
      </c>
    </row>
    <row r="2032" spans="1:5" x14ac:dyDescent="0.25">
      <c r="A2032" t="str">
        <f t="shared" si="31"/>
        <v>S49548500Z1100</v>
      </c>
      <c r="B2032">
        <v>48500</v>
      </c>
      <c r="C2032" t="s">
        <v>880</v>
      </c>
      <c r="D2032" t="s">
        <v>885</v>
      </c>
      <c r="E2032" s="1">
        <v>-4598.3500000000004</v>
      </c>
    </row>
    <row r="2033" spans="1:5" x14ac:dyDescent="0.25">
      <c r="A2033" t="str">
        <f t="shared" si="31"/>
        <v>S49548500Z1900</v>
      </c>
      <c r="B2033">
        <v>48500</v>
      </c>
      <c r="C2033" t="s">
        <v>880</v>
      </c>
      <c r="D2033" t="s">
        <v>927</v>
      </c>
      <c r="E2033" s="1">
        <v>0</v>
      </c>
    </row>
    <row r="2034" spans="1:5" x14ac:dyDescent="0.25">
      <c r="A2034" t="str">
        <f t="shared" si="31"/>
        <v>S49548500Z2400</v>
      </c>
      <c r="B2034">
        <v>48500</v>
      </c>
      <c r="C2034" t="s">
        <v>880</v>
      </c>
      <c r="D2034" t="s">
        <v>897</v>
      </c>
      <c r="E2034" s="1">
        <v>0</v>
      </c>
    </row>
    <row r="2035" spans="1:5" x14ac:dyDescent="0.25">
      <c r="A2035" t="str">
        <f t="shared" si="31"/>
        <v>S49548500Z2600</v>
      </c>
      <c r="B2035">
        <v>48500</v>
      </c>
      <c r="C2035" t="s">
        <v>880</v>
      </c>
      <c r="D2035" t="s">
        <v>898</v>
      </c>
      <c r="E2035" s="1">
        <v>0</v>
      </c>
    </row>
    <row r="2036" spans="1:5" x14ac:dyDescent="0.25">
      <c r="A2036" t="str">
        <f t="shared" si="31"/>
        <v>S49548500Z3000</v>
      </c>
      <c r="B2036">
        <v>48500</v>
      </c>
      <c r="C2036" t="s">
        <v>880</v>
      </c>
      <c r="D2036" t="s">
        <v>899</v>
      </c>
      <c r="E2036" s="1">
        <v>0</v>
      </c>
    </row>
    <row r="2037" spans="1:5" x14ac:dyDescent="0.25">
      <c r="A2037" t="str">
        <f t="shared" si="31"/>
        <v>S49548500Z5100</v>
      </c>
      <c r="B2037">
        <v>48500</v>
      </c>
      <c r="C2037" t="s">
        <v>880</v>
      </c>
      <c r="D2037" t="s">
        <v>1463</v>
      </c>
      <c r="E2037" s="1">
        <v>-9579.0199999999895</v>
      </c>
    </row>
    <row r="2038" spans="1:5" x14ac:dyDescent="0.25">
      <c r="A2038" t="str">
        <f t="shared" si="31"/>
        <v>S49548500ZM100</v>
      </c>
      <c r="B2038">
        <v>48500</v>
      </c>
      <c r="C2038" t="s">
        <v>880</v>
      </c>
      <c r="D2038" t="s">
        <v>1464</v>
      </c>
      <c r="E2038" s="1">
        <v>0</v>
      </c>
    </row>
    <row r="2039" spans="1:5" x14ac:dyDescent="0.25">
      <c r="A2039" t="str">
        <f t="shared" si="31"/>
        <v>S49548500ZM150</v>
      </c>
      <c r="B2039">
        <v>48500</v>
      </c>
      <c r="C2039" t="s">
        <v>880</v>
      </c>
      <c r="D2039" t="s">
        <v>1465</v>
      </c>
      <c r="E2039" s="1">
        <v>0</v>
      </c>
    </row>
    <row r="2040" spans="1:5" x14ac:dyDescent="0.25">
      <c r="A2040" t="str">
        <f t="shared" si="31"/>
        <v>S49548500ZM200</v>
      </c>
      <c r="B2040">
        <v>48500</v>
      </c>
      <c r="C2040" t="s">
        <v>880</v>
      </c>
      <c r="D2040" t="s">
        <v>1466</v>
      </c>
      <c r="E2040" s="1">
        <v>0</v>
      </c>
    </row>
    <row r="2041" spans="1:5" x14ac:dyDescent="0.25">
      <c r="A2041" t="str">
        <f t="shared" si="31"/>
        <v>S49548500ZM500</v>
      </c>
      <c r="B2041">
        <v>48500</v>
      </c>
      <c r="C2041" t="s">
        <v>880</v>
      </c>
      <c r="D2041" t="s">
        <v>1467</v>
      </c>
      <c r="E2041" s="1">
        <v>0</v>
      </c>
    </row>
    <row r="2042" spans="1:5" x14ac:dyDescent="0.25">
      <c r="A2042" t="str">
        <f t="shared" si="31"/>
        <v>S49548500ZM700</v>
      </c>
      <c r="B2042">
        <v>48500</v>
      </c>
      <c r="C2042" t="s">
        <v>880</v>
      </c>
      <c r="D2042" t="s">
        <v>1468</v>
      </c>
      <c r="E2042" s="1">
        <v>0</v>
      </c>
    </row>
    <row r="2043" spans="1:5" x14ac:dyDescent="0.25">
      <c r="A2043" t="str">
        <f t="shared" si="31"/>
        <v>S49548500ZM800</v>
      </c>
      <c r="B2043">
        <v>48500</v>
      </c>
      <c r="C2043" t="s">
        <v>880</v>
      </c>
      <c r="D2043" t="s">
        <v>1469</v>
      </c>
      <c r="E2043" s="1">
        <v>0</v>
      </c>
    </row>
    <row r="2044" spans="1:5" x14ac:dyDescent="0.25">
      <c r="A2044" t="str">
        <f t="shared" si="31"/>
        <v>S49548500ZM900</v>
      </c>
      <c r="B2044">
        <v>48500</v>
      </c>
      <c r="C2044" t="s">
        <v>880</v>
      </c>
      <c r="D2044" t="s">
        <v>1470</v>
      </c>
      <c r="E2044" s="1">
        <v>0</v>
      </c>
    </row>
    <row r="2045" spans="1:5" x14ac:dyDescent="0.25">
      <c r="A2045" t="str">
        <f t="shared" si="31"/>
        <v>S49548500ZMA00</v>
      </c>
      <c r="B2045">
        <v>48500</v>
      </c>
      <c r="C2045" t="s">
        <v>880</v>
      </c>
      <c r="D2045" t="s">
        <v>1471</v>
      </c>
      <c r="E2045" s="1">
        <v>0</v>
      </c>
    </row>
    <row r="2046" spans="1:5" x14ac:dyDescent="0.25">
      <c r="A2046" t="str">
        <f t="shared" si="31"/>
        <v>S49548500ZMC00</v>
      </c>
      <c r="B2046">
        <v>48500</v>
      </c>
      <c r="C2046" t="s">
        <v>880</v>
      </c>
      <c r="D2046" t="s">
        <v>1472</v>
      </c>
      <c r="E2046" s="1">
        <v>0</v>
      </c>
    </row>
    <row r="2047" spans="1:5" x14ac:dyDescent="0.25">
      <c r="A2047" t="str">
        <f t="shared" si="31"/>
        <v>S49548500ZN100</v>
      </c>
      <c r="B2047">
        <v>48500</v>
      </c>
      <c r="C2047" t="s">
        <v>880</v>
      </c>
      <c r="D2047" t="s">
        <v>1473</v>
      </c>
      <c r="E2047" s="1">
        <v>0</v>
      </c>
    </row>
    <row r="2048" spans="1:5" x14ac:dyDescent="0.25">
      <c r="A2048" t="str">
        <f t="shared" si="31"/>
        <v>S49548500ZN200</v>
      </c>
      <c r="B2048">
        <v>48500</v>
      </c>
      <c r="C2048" t="s">
        <v>880</v>
      </c>
      <c r="D2048" t="s">
        <v>1474</v>
      </c>
      <c r="E2048" s="1">
        <v>0</v>
      </c>
    </row>
    <row r="2049" spans="1:5" x14ac:dyDescent="0.25">
      <c r="A2049" t="str">
        <f t="shared" si="31"/>
        <v>S49548500ZN300</v>
      </c>
      <c r="B2049">
        <v>48500</v>
      </c>
      <c r="C2049" t="s">
        <v>880</v>
      </c>
      <c r="D2049" t="s">
        <v>1475</v>
      </c>
      <c r="E2049" s="1">
        <v>0</v>
      </c>
    </row>
    <row r="2050" spans="1:5" x14ac:dyDescent="0.25">
      <c r="A2050" t="str">
        <f t="shared" si="31"/>
        <v>S49548500ZN400</v>
      </c>
      <c r="B2050">
        <v>48500</v>
      </c>
      <c r="C2050" t="s">
        <v>880</v>
      </c>
      <c r="D2050" t="s">
        <v>1476</v>
      </c>
      <c r="E2050" s="1">
        <v>0</v>
      </c>
    </row>
    <row r="2051" spans="1:5" x14ac:dyDescent="0.25">
      <c r="A2051" t="str">
        <f t="shared" ref="A2051:A2114" si="32">C2051&amp;B2051&amp;D2051</f>
        <v>S49548500ZO100</v>
      </c>
      <c r="B2051">
        <v>48500</v>
      </c>
      <c r="C2051" t="s">
        <v>880</v>
      </c>
      <c r="D2051" t="s">
        <v>1477</v>
      </c>
      <c r="E2051" s="1">
        <v>0</v>
      </c>
    </row>
    <row r="2052" spans="1:5" x14ac:dyDescent="0.25">
      <c r="A2052" t="str">
        <f t="shared" si="32"/>
        <v>S49548500ZP100</v>
      </c>
      <c r="B2052">
        <v>48500</v>
      </c>
      <c r="C2052" t="s">
        <v>880</v>
      </c>
      <c r="D2052" t="s">
        <v>1478</v>
      </c>
      <c r="E2052" s="1">
        <v>0</v>
      </c>
    </row>
    <row r="2053" spans="1:5" x14ac:dyDescent="0.25">
      <c r="A2053" t="str">
        <f t="shared" si="32"/>
        <v>S49548500ZP200</v>
      </c>
      <c r="B2053">
        <v>48500</v>
      </c>
      <c r="C2053" t="s">
        <v>880</v>
      </c>
      <c r="D2053" t="s">
        <v>1479</v>
      </c>
      <c r="E2053" s="1">
        <v>-572.18999999999994</v>
      </c>
    </row>
    <row r="2054" spans="1:5" x14ac:dyDescent="0.25">
      <c r="A2054" t="str">
        <f t="shared" si="32"/>
        <v>S49548500ZP300</v>
      </c>
      <c r="B2054">
        <v>48500</v>
      </c>
      <c r="C2054" t="s">
        <v>880</v>
      </c>
      <c r="D2054" t="s">
        <v>1426</v>
      </c>
      <c r="E2054" s="1">
        <v>0</v>
      </c>
    </row>
    <row r="2055" spans="1:5" x14ac:dyDescent="0.25">
      <c r="A2055" t="str">
        <f t="shared" si="32"/>
        <v>S49548500ZP400</v>
      </c>
      <c r="B2055">
        <v>48500</v>
      </c>
      <c r="C2055" t="s">
        <v>880</v>
      </c>
      <c r="D2055" t="s">
        <v>1480</v>
      </c>
      <c r="E2055" s="1">
        <v>0</v>
      </c>
    </row>
    <row r="2056" spans="1:5" x14ac:dyDescent="0.25">
      <c r="A2056" t="str">
        <f t="shared" si="32"/>
        <v>S49548500ZP410</v>
      </c>
      <c r="B2056">
        <v>48500</v>
      </c>
      <c r="C2056" t="s">
        <v>880</v>
      </c>
      <c r="D2056" t="s">
        <v>1481</v>
      </c>
      <c r="E2056" s="1">
        <v>0</v>
      </c>
    </row>
    <row r="2057" spans="1:5" x14ac:dyDescent="0.25">
      <c r="A2057" t="str">
        <f t="shared" si="32"/>
        <v>S49548500ZP420</v>
      </c>
      <c r="B2057">
        <v>48500</v>
      </c>
      <c r="C2057" t="s">
        <v>880</v>
      </c>
      <c r="D2057" t="s">
        <v>1427</v>
      </c>
      <c r="E2057" s="1">
        <v>187397.28000000003</v>
      </c>
    </row>
    <row r="2058" spans="1:5" x14ac:dyDescent="0.25">
      <c r="A2058" t="str">
        <f t="shared" si="32"/>
        <v>S49548500ZP430</v>
      </c>
      <c r="B2058">
        <v>48500</v>
      </c>
      <c r="C2058" t="s">
        <v>880</v>
      </c>
      <c r="D2058" t="s">
        <v>1482</v>
      </c>
      <c r="E2058" s="1">
        <v>-133712.47999999998</v>
      </c>
    </row>
    <row r="2059" spans="1:5" x14ac:dyDescent="0.25">
      <c r="A2059" t="str">
        <f t="shared" si="32"/>
        <v>S49548500ZP440</v>
      </c>
      <c r="B2059">
        <v>48500</v>
      </c>
      <c r="C2059" t="s">
        <v>880</v>
      </c>
      <c r="D2059" t="s">
        <v>1483</v>
      </c>
      <c r="E2059" s="1">
        <v>0</v>
      </c>
    </row>
    <row r="2060" spans="1:5" x14ac:dyDescent="0.25">
      <c r="A2060" t="str">
        <f t="shared" si="32"/>
        <v>S49548500ZP450</v>
      </c>
      <c r="B2060">
        <v>48500</v>
      </c>
      <c r="C2060" t="s">
        <v>880</v>
      </c>
      <c r="D2060" t="s">
        <v>1484</v>
      </c>
      <c r="E2060" s="1">
        <v>-76704.76999999999</v>
      </c>
    </row>
    <row r="2061" spans="1:5" x14ac:dyDescent="0.25">
      <c r="A2061" t="str">
        <f t="shared" si="32"/>
        <v>S49548500ZP500</v>
      </c>
      <c r="B2061">
        <v>48500</v>
      </c>
      <c r="C2061" t="s">
        <v>880</v>
      </c>
      <c r="D2061" t="s">
        <v>1485</v>
      </c>
      <c r="E2061" s="1">
        <v>0</v>
      </c>
    </row>
    <row r="2062" spans="1:5" x14ac:dyDescent="0.25">
      <c r="A2062" t="str">
        <f t="shared" si="32"/>
        <v>S49548500ZP600</v>
      </c>
      <c r="B2062">
        <v>48500</v>
      </c>
      <c r="C2062" t="s">
        <v>880</v>
      </c>
      <c r="D2062" t="s">
        <v>1486</v>
      </c>
      <c r="E2062" s="1">
        <v>0</v>
      </c>
    </row>
    <row r="2063" spans="1:5" x14ac:dyDescent="0.25">
      <c r="A2063" t="str">
        <f t="shared" si="32"/>
        <v>S49548500ZP700</v>
      </c>
      <c r="B2063">
        <v>48500</v>
      </c>
      <c r="C2063" t="s">
        <v>880</v>
      </c>
      <c r="D2063" t="s">
        <v>1487</v>
      </c>
      <c r="E2063" s="1">
        <v>0</v>
      </c>
    </row>
    <row r="2064" spans="1:5" x14ac:dyDescent="0.25">
      <c r="A2064" t="str">
        <f t="shared" si="32"/>
        <v>S49548500ZP800</v>
      </c>
      <c r="B2064">
        <v>48500</v>
      </c>
      <c r="C2064" t="s">
        <v>880</v>
      </c>
      <c r="D2064" t="s">
        <v>1488</v>
      </c>
      <c r="E2064" s="1">
        <v>0</v>
      </c>
    </row>
    <row r="2065" spans="1:5" x14ac:dyDescent="0.25">
      <c r="A2065" t="str">
        <f t="shared" si="32"/>
        <v>S49548500ZP990</v>
      </c>
      <c r="B2065">
        <v>48500</v>
      </c>
      <c r="C2065" t="s">
        <v>880</v>
      </c>
      <c r="D2065" t="s">
        <v>1489</v>
      </c>
      <c r="E2065" s="1">
        <v>875531.03</v>
      </c>
    </row>
    <row r="2066" spans="1:5" x14ac:dyDescent="0.25">
      <c r="A2066" t="str">
        <f t="shared" si="32"/>
        <v>S5824850026500</v>
      </c>
      <c r="B2066">
        <v>48500</v>
      </c>
      <c r="C2066" t="s">
        <v>803</v>
      </c>
      <c r="D2066">
        <v>26500</v>
      </c>
      <c r="E2066" s="1">
        <v>27048.829999999987</v>
      </c>
    </row>
    <row r="2067" spans="1:5" x14ac:dyDescent="0.25">
      <c r="A2067" t="str">
        <f t="shared" si="32"/>
        <v>S5824850027800</v>
      </c>
      <c r="B2067">
        <v>48500</v>
      </c>
      <c r="C2067" t="s">
        <v>803</v>
      </c>
      <c r="D2067">
        <v>27800</v>
      </c>
      <c r="E2067" s="1">
        <v>153803.03</v>
      </c>
    </row>
    <row r="2068" spans="1:5" x14ac:dyDescent="0.25">
      <c r="A2068" t="str">
        <f t="shared" si="32"/>
        <v>S5824850028700</v>
      </c>
      <c r="B2068">
        <v>48500</v>
      </c>
      <c r="C2068" t="s">
        <v>803</v>
      </c>
      <c r="D2068">
        <v>28700</v>
      </c>
      <c r="E2068" s="1">
        <v>16544</v>
      </c>
    </row>
    <row r="2069" spans="1:5" x14ac:dyDescent="0.25">
      <c r="A2069" t="str">
        <f t="shared" si="32"/>
        <v>S5824850054200</v>
      </c>
      <c r="B2069">
        <v>48500</v>
      </c>
      <c r="C2069" t="s">
        <v>803</v>
      </c>
      <c r="D2069">
        <v>54200</v>
      </c>
      <c r="E2069" s="1">
        <v>0</v>
      </c>
    </row>
    <row r="2070" spans="1:5" x14ac:dyDescent="0.25">
      <c r="A2070" t="str">
        <f t="shared" si="32"/>
        <v>S5824850056200</v>
      </c>
      <c r="B2070">
        <v>48500</v>
      </c>
      <c r="C2070" t="s">
        <v>803</v>
      </c>
      <c r="D2070">
        <v>56200</v>
      </c>
      <c r="E2070" s="1">
        <v>93781.63</v>
      </c>
    </row>
    <row r="2071" spans="1:5" x14ac:dyDescent="0.25">
      <c r="A2071" t="str">
        <f t="shared" si="32"/>
        <v>S5824850058200</v>
      </c>
      <c r="B2071">
        <v>48500</v>
      </c>
      <c r="C2071" t="s">
        <v>803</v>
      </c>
      <c r="D2071">
        <v>58200</v>
      </c>
      <c r="E2071" s="1">
        <v>19523.259999999998</v>
      </c>
    </row>
    <row r="2072" spans="1:5" x14ac:dyDescent="0.25">
      <c r="A2072" t="str">
        <f t="shared" si="32"/>
        <v>S5824850099900</v>
      </c>
      <c r="B2072">
        <v>48500</v>
      </c>
      <c r="C2072" t="s">
        <v>803</v>
      </c>
      <c r="D2072">
        <v>99900</v>
      </c>
      <c r="E2072" s="1">
        <v>-1</v>
      </c>
    </row>
    <row r="2073" spans="1:5" x14ac:dyDescent="0.25">
      <c r="A2073" t="str">
        <f t="shared" si="32"/>
        <v>S5834850036100</v>
      </c>
      <c r="B2073">
        <v>48500</v>
      </c>
      <c r="C2073" t="s">
        <v>805</v>
      </c>
      <c r="D2073">
        <v>36100</v>
      </c>
      <c r="E2073" s="1">
        <v>-12873166.259999998</v>
      </c>
    </row>
    <row r="2074" spans="1:5" x14ac:dyDescent="0.25">
      <c r="A2074" t="str">
        <f t="shared" si="32"/>
        <v>S5834850036400</v>
      </c>
      <c r="B2074">
        <v>48500</v>
      </c>
      <c r="C2074" t="s">
        <v>805</v>
      </c>
      <c r="D2074">
        <v>36400</v>
      </c>
      <c r="E2074" s="1">
        <v>89509567</v>
      </c>
    </row>
    <row r="2075" spans="1:5" x14ac:dyDescent="0.25">
      <c r="A2075" t="str">
        <f t="shared" si="32"/>
        <v>S5834850036500</v>
      </c>
      <c r="B2075">
        <v>48500</v>
      </c>
      <c r="C2075" t="s">
        <v>805</v>
      </c>
      <c r="D2075">
        <v>36500</v>
      </c>
      <c r="E2075" s="1">
        <v>-1</v>
      </c>
    </row>
    <row r="2076" spans="1:5" x14ac:dyDescent="0.25">
      <c r="A2076" t="str">
        <f t="shared" si="32"/>
        <v>S5834850037200</v>
      </c>
      <c r="B2076">
        <v>48500</v>
      </c>
      <c r="C2076" t="s">
        <v>805</v>
      </c>
      <c r="D2076">
        <v>37200</v>
      </c>
      <c r="E2076" s="1">
        <v>-709895524.38</v>
      </c>
    </row>
    <row r="2077" spans="1:5" x14ac:dyDescent="0.25">
      <c r="A2077" t="str">
        <f t="shared" si="32"/>
        <v>S5834850037400</v>
      </c>
      <c r="B2077">
        <v>48500</v>
      </c>
      <c r="C2077" t="s">
        <v>805</v>
      </c>
      <c r="D2077">
        <v>37400</v>
      </c>
      <c r="E2077" s="1">
        <v>7</v>
      </c>
    </row>
    <row r="2078" spans="1:5" x14ac:dyDescent="0.25">
      <c r="A2078" t="str">
        <f t="shared" si="32"/>
        <v>S5834850037500</v>
      </c>
      <c r="B2078">
        <v>48500</v>
      </c>
      <c r="C2078" t="s">
        <v>805</v>
      </c>
      <c r="D2078">
        <v>37500</v>
      </c>
      <c r="E2078" s="1">
        <v>5</v>
      </c>
    </row>
    <row r="2079" spans="1:5" x14ac:dyDescent="0.25">
      <c r="A2079" t="str">
        <f t="shared" si="32"/>
        <v>S5834850037600</v>
      </c>
      <c r="B2079">
        <v>48500</v>
      </c>
      <c r="C2079" t="s">
        <v>805</v>
      </c>
      <c r="D2079">
        <v>37600</v>
      </c>
      <c r="E2079" s="1">
        <v>0</v>
      </c>
    </row>
    <row r="2080" spans="1:5" x14ac:dyDescent="0.25">
      <c r="A2080" t="str">
        <f t="shared" si="32"/>
        <v>S5834850099900</v>
      </c>
      <c r="B2080">
        <v>48500</v>
      </c>
      <c r="C2080" t="s">
        <v>805</v>
      </c>
      <c r="D2080">
        <v>99900</v>
      </c>
      <c r="E2080" s="1">
        <v>0</v>
      </c>
    </row>
    <row r="2081" spans="1:5" x14ac:dyDescent="0.25">
      <c r="A2081" t="str">
        <f t="shared" si="32"/>
        <v>S1005050011900</v>
      </c>
      <c r="B2081">
        <v>50500</v>
      </c>
      <c r="C2081" t="s">
        <v>15</v>
      </c>
      <c r="D2081">
        <v>11900</v>
      </c>
      <c r="E2081" s="1">
        <v>0</v>
      </c>
    </row>
    <row r="2082" spans="1:5" x14ac:dyDescent="0.25">
      <c r="A2082" t="str">
        <f t="shared" si="32"/>
        <v>S1005050012000</v>
      </c>
      <c r="B2082">
        <v>50500</v>
      </c>
      <c r="C2082" t="s">
        <v>15</v>
      </c>
      <c r="D2082">
        <v>12000</v>
      </c>
      <c r="E2082" s="1">
        <v>95836.510000000009</v>
      </c>
    </row>
    <row r="2083" spans="1:5" x14ac:dyDescent="0.25">
      <c r="A2083" t="str">
        <f t="shared" si="32"/>
        <v>S1005050012100</v>
      </c>
      <c r="B2083">
        <v>50500</v>
      </c>
      <c r="C2083" t="s">
        <v>15</v>
      </c>
      <c r="D2083">
        <v>12100</v>
      </c>
      <c r="E2083" s="1">
        <v>-9</v>
      </c>
    </row>
    <row r="2084" spans="1:5" x14ac:dyDescent="0.25">
      <c r="A2084" t="str">
        <f t="shared" si="32"/>
        <v>S1005050012200</v>
      </c>
      <c r="B2084">
        <v>50500</v>
      </c>
      <c r="C2084" t="s">
        <v>15</v>
      </c>
      <c r="D2084">
        <v>12200</v>
      </c>
      <c r="E2084" s="1">
        <v>0</v>
      </c>
    </row>
    <row r="2085" spans="1:5" x14ac:dyDescent="0.25">
      <c r="A2085" t="str">
        <f t="shared" si="32"/>
        <v>S1005050012500</v>
      </c>
      <c r="B2085">
        <v>50500</v>
      </c>
      <c r="C2085" t="s">
        <v>15</v>
      </c>
      <c r="D2085">
        <v>12500</v>
      </c>
      <c r="E2085" s="1">
        <v>615600.74000000011</v>
      </c>
    </row>
    <row r="2086" spans="1:5" x14ac:dyDescent="0.25">
      <c r="A2086" t="str">
        <f t="shared" si="32"/>
        <v>S1005050012600</v>
      </c>
      <c r="B2086">
        <v>50500</v>
      </c>
      <c r="C2086" t="s">
        <v>15</v>
      </c>
      <c r="D2086">
        <v>12600</v>
      </c>
      <c r="E2086" s="1">
        <v>-25612527.800000004</v>
      </c>
    </row>
    <row r="2087" spans="1:5" x14ac:dyDescent="0.25">
      <c r="A2087" t="str">
        <f t="shared" si="32"/>
        <v>S1005050012700</v>
      </c>
      <c r="B2087">
        <v>50500</v>
      </c>
      <c r="C2087" t="s">
        <v>15</v>
      </c>
      <c r="D2087">
        <v>12700</v>
      </c>
      <c r="E2087" s="1">
        <v>1</v>
      </c>
    </row>
    <row r="2088" spans="1:5" x14ac:dyDescent="0.25">
      <c r="A2088" t="str">
        <f t="shared" si="32"/>
        <v>S1005050012800</v>
      </c>
      <c r="B2088">
        <v>50500</v>
      </c>
      <c r="C2088" t="s">
        <v>15</v>
      </c>
      <c r="D2088">
        <v>12800</v>
      </c>
      <c r="E2088" s="1">
        <v>-658481.60999999987</v>
      </c>
    </row>
    <row r="2089" spans="1:5" x14ac:dyDescent="0.25">
      <c r="A2089" t="str">
        <f t="shared" si="32"/>
        <v>S1005050012900</v>
      </c>
      <c r="B2089">
        <v>50500</v>
      </c>
      <c r="C2089" t="s">
        <v>15</v>
      </c>
      <c r="D2089">
        <v>12900</v>
      </c>
      <c r="E2089" s="1">
        <v>6</v>
      </c>
    </row>
    <row r="2090" spans="1:5" x14ac:dyDescent="0.25">
      <c r="A2090" t="str">
        <f t="shared" si="32"/>
        <v>S1005050013000</v>
      </c>
      <c r="B2090">
        <v>50500</v>
      </c>
      <c r="C2090" t="s">
        <v>15</v>
      </c>
      <c r="D2090">
        <v>13000</v>
      </c>
      <c r="E2090" s="1">
        <v>3</v>
      </c>
    </row>
    <row r="2091" spans="1:5" x14ac:dyDescent="0.25">
      <c r="A2091" t="str">
        <f t="shared" si="32"/>
        <v>S1005050013100</v>
      </c>
      <c r="B2091">
        <v>50500</v>
      </c>
      <c r="C2091" t="s">
        <v>15</v>
      </c>
      <c r="D2091">
        <v>13100</v>
      </c>
      <c r="E2091" s="1">
        <v>-627629.37000000011</v>
      </c>
    </row>
    <row r="2092" spans="1:5" x14ac:dyDescent="0.25">
      <c r="A2092" t="str">
        <f t="shared" si="32"/>
        <v>S1005050013200</v>
      </c>
      <c r="B2092">
        <v>50500</v>
      </c>
      <c r="C2092" t="s">
        <v>15</v>
      </c>
      <c r="D2092">
        <v>13200</v>
      </c>
      <c r="E2092" s="1">
        <v>2034278.96</v>
      </c>
    </row>
    <row r="2093" spans="1:5" x14ac:dyDescent="0.25">
      <c r="A2093" t="str">
        <f t="shared" si="32"/>
        <v>S1005050013300</v>
      </c>
      <c r="B2093">
        <v>50500</v>
      </c>
      <c r="C2093" t="s">
        <v>15</v>
      </c>
      <c r="D2093">
        <v>13300</v>
      </c>
      <c r="E2093" s="1">
        <v>397285.88000000059</v>
      </c>
    </row>
    <row r="2094" spans="1:5" x14ac:dyDescent="0.25">
      <c r="A2094" t="str">
        <f t="shared" si="32"/>
        <v>S1005050013400</v>
      </c>
      <c r="B2094">
        <v>50500</v>
      </c>
      <c r="C2094" t="s">
        <v>15</v>
      </c>
      <c r="D2094">
        <v>13400</v>
      </c>
      <c r="E2094" s="1">
        <v>-26431519.650000002</v>
      </c>
    </row>
    <row r="2095" spans="1:5" x14ac:dyDescent="0.25">
      <c r="A2095" t="str">
        <f t="shared" si="32"/>
        <v>S1005050013500</v>
      </c>
      <c r="B2095">
        <v>50500</v>
      </c>
      <c r="C2095" t="s">
        <v>15</v>
      </c>
      <c r="D2095">
        <v>13500</v>
      </c>
      <c r="E2095" s="1">
        <v>9075380.4599999972</v>
      </c>
    </row>
    <row r="2096" spans="1:5" x14ac:dyDescent="0.25">
      <c r="A2096" t="str">
        <f t="shared" si="32"/>
        <v>S1005050013700</v>
      </c>
      <c r="B2096">
        <v>50500</v>
      </c>
      <c r="C2096" t="s">
        <v>15</v>
      </c>
      <c r="D2096">
        <v>13700</v>
      </c>
      <c r="E2096" s="1">
        <v>15432.649999999907</v>
      </c>
    </row>
    <row r="2097" spans="1:5" x14ac:dyDescent="0.25">
      <c r="A2097" t="str">
        <f t="shared" si="32"/>
        <v>S1005050013800</v>
      </c>
      <c r="B2097">
        <v>50500</v>
      </c>
      <c r="C2097" t="s">
        <v>15</v>
      </c>
      <c r="D2097">
        <v>13800</v>
      </c>
      <c r="E2097" s="1">
        <v>-55911710.5</v>
      </c>
    </row>
    <row r="2098" spans="1:5" x14ac:dyDescent="0.25">
      <c r="A2098" t="str">
        <f t="shared" si="32"/>
        <v>S1005050013900</v>
      </c>
      <c r="B2098">
        <v>50500</v>
      </c>
      <c r="C2098" t="s">
        <v>15</v>
      </c>
      <c r="D2098">
        <v>13900</v>
      </c>
      <c r="E2098" s="1">
        <v>1410224.15</v>
      </c>
    </row>
    <row r="2099" spans="1:5" x14ac:dyDescent="0.25">
      <c r="A2099" t="str">
        <f t="shared" si="32"/>
        <v>S1005050014000</v>
      </c>
      <c r="B2099">
        <v>50500</v>
      </c>
      <c r="C2099" t="s">
        <v>15</v>
      </c>
      <c r="D2099">
        <v>14000</v>
      </c>
      <c r="E2099" s="1">
        <v>156525.39999999991</v>
      </c>
    </row>
    <row r="2100" spans="1:5" x14ac:dyDescent="0.25">
      <c r="A2100" t="str">
        <f t="shared" si="32"/>
        <v>S1005050014200</v>
      </c>
      <c r="B2100">
        <v>50500</v>
      </c>
      <c r="C2100" t="s">
        <v>15</v>
      </c>
      <c r="D2100">
        <v>14200</v>
      </c>
      <c r="E2100" s="1">
        <v>-928775.05000000075</v>
      </c>
    </row>
    <row r="2101" spans="1:5" x14ac:dyDescent="0.25">
      <c r="A2101" t="str">
        <f t="shared" si="32"/>
        <v>S1005050014300</v>
      </c>
      <c r="B2101">
        <v>50500</v>
      </c>
      <c r="C2101" t="s">
        <v>15</v>
      </c>
      <c r="D2101">
        <v>14300</v>
      </c>
      <c r="E2101" s="1">
        <v>9.9099999999998545</v>
      </c>
    </row>
    <row r="2102" spans="1:5" x14ac:dyDescent="0.25">
      <c r="A2102" t="str">
        <f t="shared" si="32"/>
        <v>S1005050014400</v>
      </c>
      <c r="B2102">
        <v>50500</v>
      </c>
      <c r="C2102" t="s">
        <v>15</v>
      </c>
      <c r="D2102">
        <v>14400</v>
      </c>
      <c r="E2102" s="1">
        <v>0</v>
      </c>
    </row>
    <row r="2103" spans="1:5" x14ac:dyDescent="0.25">
      <c r="A2103" t="str">
        <f t="shared" si="32"/>
        <v>S1005050014600</v>
      </c>
      <c r="B2103">
        <v>50500</v>
      </c>
      <c r="C2103" t="s">
        <v>15</v>
      </c>
      <c r="D2103">
        <v>14600</v>
      </c>
      <c r="E2103" s="1">
        <v>37136.020000000019</v>
      </c>
    </row>
    <row r="2104" spans="1:5" x14ac:dyDescent="0.25">
      <c r="A2104" t="str">
        <f t="shared" si="32"/>
        <v>S1005050014700</v>
      </c>
      <c r="B2104">
        <v>50500</v>
      </c>
      <c r="C2104" t="s">
        <v>15</v>
      </c>
      <c r="D2104">
        <v>14700</v>
      </c>
      <c r="E2104" s="1">
        <v>138410.03</v>
      </c>
    </row>
    <row r="2105" spans="1:5" x14ac:dyDescent="0.25">
      <c r="A2105" t="str">
        <f t="shared" si="32"/>
        <v>S1005050014800</v>
      </c>
      <c r="B2105">
        <v>50500</v>
      </c>
      <c r="C2105" t="s">
        <v>15</v>
      </c>
      <c r="D2105">
        <v>14800</v>
      </c>
      <c r="E2105" s="1">
        <v>376841.49000000005</v>
      </c>
    </row>
    <row r="2106" spans="1:5" x14ac:dyDescent="0.25">
      <c r="A2106" t="str">
        <f t="shared" si="32"/>
        <v>S1005050014900</v>
      </c>
      <c r="B2106">
        <v>50500</v>
      </c>
      <c r="C2106" t="s">
        <v>15</v>
      </c>
      <c r="D2106">
        <v>14900</v>
      </c>
      <c r="E2106" s="1">
        <v>159000</v>
      </c>
    </row>
    <row r="2107" spans="1:5" x14ac:dyDescent="0.25">
      <c r="A2107" t="str">
        <f t="shared" si="32"/>
        <v>S1005050015000</v>
      </c>
      <c r="B2107">
        <v>50500</v>
      </c>
      <c r="C2107" t="s">
        <v>15</v>
      </c>
      <c r="D2107">
        <v>15000</v>
      </c>
      <c r="E2107" s="1">
        <v>-2770229.38</v>
      </c>
    </row>
    <row r="2108" spans="1:5" x14ac:dyDescent="0.25">
      <c r="A2108" t="str">
        <f t="shared" si="32"/>
        <v>S1005050015100</v>
      </c>
      <c r="B2108">
        <v>50500</v>
      </c>
      <c r="C2108" t="s">
        <v>15</v>
      </c>
      <c r="D2108">
        <v>15100</v>
      </c>
      <c r="E2108" s="1">
        <v>160708.86000000016</v>
      </c>
    </row>
    <row r="2109" spans="1:5" x14ac:dyDescent="0.25">
      <c r="A2109" t="str">
        <f t="shared" si="32"/>
        <v>S1005050015200</v>
      </c>
      <c r="B2109">
        <v>50500</v>
      </c>
      <c r="C2109" t="s">
        <v>15</v>
      </c>
      <c r="D2109">
        <v>15200</v>
      </c>
      <c r="E2109" s="1">
        <v>0</v>
      </c>
    </row>
    <row r="2110" spans="1:5" x14ac:dyDescent="0.25">
      <c r="A2110" t="str">
        <f t="shared" si="32"/>
        <v>S1005050015300</v>
      </c>
      <c r="B2110">
        <v>50500</v>
      </c>
      <c r="C2110" t="s">
        <v>15</v>
      </c>
      <c r="D2110">
        <v>15300</v>
      </c>
      <c r="E2110" s="1">
        <v>0</v>
      </c>
    </row>
    <row r="2111" spans="1:5" x14ac:dyDescent="0.25">
      <c r="A2111" t="str">
        <f t="shared" si="32"/>
        <v>S1005050015400</v>
      </c>
      <c r="B2111">
        <v>50500</v>
      </c>
      <c r="C2111" t="s">
        <v>15</v>
      </c>
      <c r="D2111">
        <v>15400</v>
      </c>
      <c r="E2111" s="1">
        <v>0</v>
      </c>
    </row>
    <row r="2112" spans="1:5" x14ac:dyDescent="0.25">
      <c r="A2112" t="str">
        <f t="shared" si="32"/>
        <v>S1005050015500</v>
      </c>
      <c r="B2112">
        <v>50500</v>
      </c>
      <c r="C2112" t="s">
        <v>15</v>
      </c>
      <c r="D2112">
        <v>15500</v>
      </c>
      <c r="E2112" s="1">
        <v>-263250</v>
      </c>
    </row>
    <row r="2113" spans="1:5" x14ac:dyDescent="0.25">
      <c r="A2113" t="str">
        <f t="shared" si="32"/>
        <v>S1005050015600</v>
      </c>
      <c r="B2113">
        <v>50500</v>
      </c>
      <c r="C2113" t="s">
        <v>15</v>
      </c>
      <c r="D2113">
        <v>15600</v>
      </c>
      <c r="E2113" s="1">
        <v>35083.089999999997</v>
      </c>
    </row>
    <row r="2114" spans="1:5" x14ac:dyDescent="0.25">
      <c r="A2114" t="str">
        <f t="shared" si="32"/>
        <v>S1005050015800</v>
      </c>
      <c r="B2114">
        <v>50500</v>
      </c>
      <c r="C2114" t="s">
        <v>15</v>
      </c>
      <c r="D2114">
        <v>15800</v>
      </c>
      <c r="E2114" s="1">
        <v>-2747.7</v>
      </c>
    </row>
    <row r="2115" spans="1:5" x14ac:dyDescent="0.25">
      <c r="A2115" t="str">
        <f t="shared" ref="A2115:A2178" si="33">C2115&amp;B2115&amp;D2115</f>
        <v>S1005050016800</v>
      </c>
      <c r="B2115">
        <v>50500</v>
      </c>
      <c r="C2115" t="s">
        <v>15</v>
      </c>
      <c r="D2115">
        <v>16800</v>
      </c>
      <c r="E2115" s="1">
        <v>-3294116.8100000005</v>
      </c>
    </row>
    <row r="2116" spans="1:5" x14ac:dyDescent="0.25">
      <c r="A2116" t="str">
        <f t="shared" si="33"/>
        <v>S1005050017400</v>
      </c>
      <c r="B2116">
        <v>50500</v>
      </c>
      <c r="C2116" t="s">
        <v>15</v>
      </c>
      <c r="D2116">
        <v>17400</v>
      </c>
      <c r="E2116" s="1">
        <v>374529</v>
      </c>
    </row>
    <row r="2117" spans="1:5" x14ac:dyDescent="0.25">
      <c r="A2117" t="str">
        <f t="shared" si="33"/>
        <v>S1005050017500</v>
      </c>
      <c r="B2117">
        <v>50500</v>
      </c>
      <c r="C2117" t="s">
        <v>15</v>
      </c>
      <c r="D2117">
        <v>17500</v>
      </c>
      <c r="E2117" s="1">
        <v>7248659</v>
      </c>
    </row>
    <row r="2118" spans="1:5" x14ac:dyDescent="0.25">
      <c r="A2118" t="str">
        <f t="shared" si="33"/>
        <v>S1005050017600</v>
      </c>
      <c r="B2118">
        <v>50500</v>
      </c>
      <c r="C2118" t="s">
        <v>15</v>
      </c>
      <c r="D2118">
        <v>17600</v>
      </c>
      <c r="E2118" s="1">
        <v>3597087.459999999</v>
      </c>
    </row>
    <row r="2119" spans="1:5" x14ac:dyDescent="0.25">
      <c r="A2119" t="str">
        <f t="shared" si="33"/>
        <v>S1005050017700</v>
      </c>
      <c r="B2119">
        <v>50500</v>
      </c>
      <c r="C2119" t="s">
        <v>15</v>
      </c>
      <c r="D2119">
        <v>17700</v>
      </c>
      <c r="E2119" s="1">
        <v>-2</v>
      </c>
    </row>
    <row r="2120" spans="1:5" x14ac:dyDescent="0.25">
      <c r="A2120" t="str">
        <f t="shared" si="33"/>
        <v>S1005050018000</v>
      </c>
      <c r="B2120">
        <v>50500</v>
      </c>
      <c r="C2120" t="s">
        <v>15</v>
      </c>
      <c r="D2120">
        <v>18000</v>
      </c>
      <c r="E2120" s="1">
        <v>-885925.83</v>
      </c>
    </row>
    <row r="2121" spans="1:5" x14ac:dyDescent="0.25">
      <c r="A2121" t="str">
        <f t="shared" si="33"/>
        <v>S1005050022700</v>
      </c>
      <c r="B2121">
        <v>50500</v>
      </c>
      <c r="C2121" t="s">
        <v>15</v>
      </c>
      <c r="D2121">
        <v>22700</v>
      </c>
      <c r="E2121" s="1">
        <v>0</v>
      </c>
    </row>
    <row r="2122" spans="1:5" x14ac:dyDescent="0.25">
      <c r="A2122" t="str">
        <f t="shared" si="33"/>
        <v>S1005050023000</v>
      </c>
      <c r="B2122">
        <v>50500</v>
      </c>
      <c r="C2122" t="s">
        <v>15</v>
      </c>
      <c r="D2122">
        <v>23000</v>
      </c>
      <c r="E2122" s="1">
        <v>3105578.8200000003</v>
      </c>
    </row>
    <row r="2123" spans="1:5" x14ac:dyDescent="0.25">
      <c r="A2123" t="str">
        <f t="shared" si="33"/>
        <v>S1005050023100</v>
      </c>
      <c r="B2123">
        <v>50500</v>
      </c>
      <c r="C2123" t="s">
        <v>15</v>
      </c>
      <c r="D2123">
        <v>23100</v>
      </c>
      <c r="E2123" s="1">
        <v>-366002.66000000015</v>
      </c>
    </row>
    <row r="2124" spans="1:5" x14ac:dyDescent="0.25">
      <c r="A2124" t="str">
        <f t="shared" si="33"/>
        <v>S1005050023200</v>
      </c>
      <c r="B2124">
        <v>50500</v>
      </c>
      <c r="C2124" t="s">
        <v>15</v>
      </c>
      <c r="D2124">
        <v>23200</v>
      </c>
      <c r="E2124" s="1">
        <v>-5454297.9600000009</v>
      </c>
    </row>
    <row r="2125" spans="1:5" x14ac:dyDescent="0.25">
      <c r="A2125" t="str">
        <f t="shared" si="33"/>
        <v>S1005050042400</v>
      </c>
      <c r="B2125">
        <v>50500</v>
      </c>
      <c r="C2125" t="s">
        <v>15</v>
      </c>
      <c r="D2125">
        <v>42400</v>
      </c>
      <c r="E2125" s="1">
        <v>3961.2299999999959</v>
      </c>
    </row>
    <row r="2126" spans="1:5" x14ac:dyDescent="0.25">
      <c r="A2126" t="str">
        <f t="shared" si="33"/>
        <v>S1005050042500</v>
      </c>
      <c r="B2126">
        <v>50500</v>
      </c>
      <c r="C2126" t="s">
        <v>15</v>
      </c>
      <c r="D2126">
        <v>42500</v>
      </c>
      <c r="E2126" s="1">
        <v>13900.05</v>
      </c>
    </row>
    <row r="2127" spans="1:5" x14ac:dyDescent="0.25">
      <c r="A2127" t="str">
        <f t="shared" si="33"/>
        <v>S1005050042600</v>
      </c>
      <c r="B2127">
        <v>50500</v>
      </c>
      <c r="C2127" t="s">
        <v>15</v>
      </c>
      <c r="D2127">
        <v>42600</v>
      </c>
      <c r="E2127" s="1">
        <v>2594737.48</v>
      </c>
    </row>
    <row r="2128" spans="1:5" x14ac:dyDescent="0.25">
      <c r="A2128" t="str">
        <f t="shared" si="33"/>
        <v>S1005050042700</v>
      </c>
      <c r="B2128">
        <v>50500</v>
      </c>
      <c r="C2128" t="s">
        <v>15</v>
      </c>
      <c r="D2128">
        <v>42700</v>
      </c>
      <c r="E2128" s="1">
        <v>4</v>
      </c>
    </row>
    <row r="2129" spans="1:5" x14ac:dyDescent="0.25">
      <c r="A2129" t="str">
        <f t="shared" si="33"/>
        <v>S1005050043000</v>
      </c>
      <c r="B2129">
        <v>50500</v>
      </c>
      <c r="C2129" t="s">
        <v>15</v>
      </c>
      <c r="D2129">
        <v>43000</v>
      </c>
      <c r="E2129" s="1">
        <v>2</v>
      </c>
    </row>
    <row r="2130" spans="1:5" x14ac:dyDescent="0.25">
      <c r="A2130" t="str">
        <f t="shared" si="33"/>
        <v>S1005050043100</v>
      </c>
      <c r="B2130">
        <v>50500</v>
      </c>
      <c r="C2130" t="s">
        <v>15</v>
      </c>
      <c r="D2130">
        <v>43100</v>
      </c>
      <c r="E2130" s="1">
        <v>-46.200000000000045</v>
      </c>
    </row>
    <row r="2131" spans="1:5" x14ac:dyDescent="0.25">
      <c r="A2131" t="str">
        <f t="shared" si="33"/>
        <v>S1005050043200</v>
      </c>
      <c r="B2131">
        <v>50500</v>
      </c>
      <c r="C2131" t="s">
        <v>15</v>
      </c>
      <c r="D2131">
        <v>43200</v>
      </c>
      <c r="E2131" s="1">
        <v>-1</v>
      </c>
    </row>
    <row r="2132" spans="1:5" x14ac:dyDescent="0.25">
      <c r="A2132" t="str">
        <f t="shared" si="33"/>
        <v>S1005050043500</v>
      </c>
      <c r="B2132">
        <v>50500</v>
      </c>
      <c r="C2132" t="s">
        <v>15</v>
      </c>
      <c r="D2132">
        <v>43500</v>
      </c>
      <c r="E2132" s="1">
        <v>-2495499.27</v>
      </c>
    </row>
    <row r="2133" spans="1:5" x14ac:dyDescent="0.25">
      <c r="A2133" t="str">
        <f t="shared" si="33"/>
        <v>S1005050043700</v>
      </c>
      <c r="B2133">
        <v>50500</v>
      </c>
      <c r="C2133" t="s">
        <v>15</v>
      </c>
      <c r="D2133">
        <v>43700</v>
      </c>
      <c r="E2133" s="1">
        <v>18690.319999999992</v>
      </c>
    </row>
    <row r="2134" spans="1:5" x14ac:dyDescent="0.25">
      <c r="A2134" t="str">
        <f t="shared" si="33"/>
        <v>S1005050043800</v>
      </c>
      <c r="B2134">
        <v>50500</v>
      </c>
      <c r="C2134" t="s">
        <v>15</v>
      </c>
      <c r="D2134">
        <v>43800</v>
      </c>
      <c r="E2134" s="1">
        <v>-70227.719999999972</v>
      </c>
    </row>
    <row r="2135" spans="1:5" x14ac:dyDescent="0.25">
      <c r="A2135" t="str">
        <f t="shared" si="33"/>
        <v>S1005050044100</v>
      </c>
      <c r="B2135">
        <v>50500</v>
      </c>
      <c r="C2135" t="s">
        <v>15</v>
      </c>
      <c r="D2135">
        <v>44100</v>
      </c>
      <c r="E2135" s="1">
        <v>39720818.840000004</v>
      </c>
    </row>
    <row r="2136" spans="1:5" x14ac:dyDescent="0.25">
      <c r="A2136" t="str">
        <f t="shared" si="33"/>
        <v>S1005050044400</v>
      </c>
      <c r="B2136">
        <v>50500</v>
      </c>
      <c r="C2136" t="s">
        <v>15</v>
      </c>
      <c r="D2136">
        <v>44400</v>
      </c>
      <c r="E2136" s="1">
        <v>-75684.719999999972</v>
      </c>
    </row>
    <row r="2137" spans="1:5" x14ac:dyDescent="0.25">
      <c r="A2137" t="str">
        <f t="shared" si="33"/>
        <v>S1005050045400</v>
      </c>
      <c r="B2137">
        <v>50500</v>
      </c>
      <c r="C2137" t="s">
        <v>15</v>
      </c>
      <c r="D2137">
        <v>45400</v>
      </c>
      <c r="E2137" s="1">
        <v>-393567.75</v>
      </c>
    </row>
    <row r="2138" spans="1:5" x14ac:dyDescent="0.25">
      <c r="A2138" t="str">
        <f t="shared" si="33"/>
        <v>S1005050052100</v>
      </c>
      <c r="B2138">
        <v>50500</v>
      </c>
      <c r="C2138" t="s">
        <v>15</v>
      </c>
      <c r="D2138">
        <v>52100</v>
      </c>
      <c r="E2138" s="1">
        <v>173069.22999999998</v>
      </c>
    </row>
    <row r="2139" spans="1:5" x14ac:dyDescent="0.25">
      <c r="A2139" t="str">
        <f t="shared" si="33"/>
        <v>S1005050052900</v>
      </c>
      <c r="B2139">
        <v>50500</v>
      </c>
      <c r="C2139" t="s">
        <v>15</v>
      </c>
      <c r="D2139">
        <v>52900</v>
      </c>
      <c r="E2139" s="1">
        <v>23964.100000000446</v>
      </c>
    </row>
    <row r="2140" spans="1:5" x14ac:dyDescent="0.25">
      <c r="A2140" t="str">
        <f t="shared" si="33"/>
        <v>S1005050053100</v>
      </c>
      <c r="B2140">
        <v>50500</v>
      </c>
      <c r="C2140" t="s">
        <v>15</v>
      </c>
      <c r="D2140">
        <v>53100</v>
      </c>
      <c r="E2140" s="1">
        <v>4698636.2700000033</v>
      </c>
    </row>
    <row r="2141" spans="1:5" x14ac:dyDescent="0.25">
      <c r="A2141" t="str">
        <f t="shared" si="33"/>
        <v>S1005050053200</v>
      </c>
      <c r="B2141">
        <v>50500</v>
      </c>
      <c r="C2141" t="s">
        <v>15</v>
      </c>
      <c r="D2141">
        <v>53200</v>
      </c>
      <c r="E2141" s="1">
        <v>846009.07000000007</v>
      </c>
    </row>
    <row r="2142" spans="1:5" x14ac:dyDescent="0.25">
      <c r="A2142" t="str">
        <f t="shared" si="33"/>
        <v>S1005050053300</v>
      </c>
      <c r="B2142">
        <v>50500</v>
      </c>
      <c r="C2142" t="s">
        <v>15</v>
      </c>
      <c r="D2142">
        <v>53300</v>
      </c>
      <c r="E2142" s="1">
        <v>4331196.1000000015</v>
      </c>
    </row>
    <row r="2143" spans="1:5" x14ac:dyDescent="0.25">
      <c r="A2143" t="str">
        <f t="shared" si="33"/>
        <v>S1005050053400</v>
      </c>
      <c r="B2143">
        <v>50500</v>
      </c>
      <c r="C2143" t="s">
        <v>15</v>
      </c>
      <c r="D2143">
        <v>53400</v>
      </c>
      <c r="E2143" s="1">
        <v>0</v>
      </c>
    </row>
    <row r="2144" spans="1:5" x14ac:dyDescent="0.25">
      <c r="A2144" t="str">
        <f t="shared" si="33"/>
        <v>S1005050072100</v>
      </c>
      <c r="B2144">
        <v>50500</v>
      </c>
      <c r="C2144" t="s">
        <v>15</v>
      </c>
      <c r="D2144">
        <v>72100</v>
      </c>
      <c r="E2144" s="1">
        <v>587.22000000000025</v>
      </c>
    </row>
    <row r="2145" spans="1:5" x14ac:dyDescent="0.25">
      <c r="A2145" t="str">
        <f t="shared" si="33"/>
        <v>S1005050072300</v>
      </c>
      <c r="B2145">
        <v>50500</v>
      </c>
      <c r="C2145" t="s">
        <v>15</v>
      </c>
      <c r="D2145">
        <v>72300</v>
      </c>
      <c r="E2145" s="1">
        <v>50438.549999999988</v>
      </c>
    </row>
    <row r="2146" spans="1:5" x14ac:dyDescent="0.25">
      <c r="A2146" t="str">
        <f t="shared" si="33"/>
        <v>S1005050072700</v>
      </c>
      <c r="B2146">
        <v>50500</v>
      </c>
      <c r="C2146" t="s">
        <v>15</v>
      </c>
      <c r="D2146">
        <v>72700</v>
      </c>
      <c r="E2146" s="1">
        <v>-156471.49</v>
      </c>
    </row>
    <row r="2147" spans="1:5" x14ac:dyDescent="0.25">
      <c r="A2147" t="str">
        <f t="shared" si="33"/>
        <v>S1005050074000</v>
      </c>
      <c r="B2147">
        <v>50500</v>
      </c>
      <c r="C2147" t="s">
        <v>15</v>
      </c>
      <c r="D2147">
        <v>74000</v>
      </c>
      <c r="E2147" s="1">
        <v>-542094.06000000006</v>
      </c>
    </row>
    <row r="2148" spans="1:5" x14ac:dyDescent="0.25">
      <c r="A2148" t="str">
        <f t="shared" si="33"/>
        <v>S1005050074300</v>
      </c>
      <c r="B2148">
        <v>50500</v>
      </c>
      <c r="C2148" t="s">
        <v>15</v>
      </c>
      <c r="D2148">
        <v>74300</v>
      </c>
      <c r="E2148" s="1">
        <v>13817604.059999999</v>
      </c>
    </row>
    <row r="2149" spans="1:5" x14ac:dyDescent="0.25">
      <c r="A2149" t="str">
        <f t="shared" si="33"/>
        <v>S1005050074500</v>
      </c>
      <c r="B2149">
        <v>50500</v>
      </c>
      <c r="C2149" t="s">
        <v>15</v>
      </c>
      <c r="D2149">
        <v>74500</v>
      </c>
      <c r="E2149" s="1">
        <v>-2526771.7400000002</v>
      </c>
    </row>
    <row r="2150" spans="1:5" x14ac:dyDescent="0.25">
      <c r="A2150" t="str">
        <f t="shared" si="33"/>
        <v>S1005050082900</v>
      </c>
      <c r="B2150">
        <v>50500</v>
      </c>
      <c r="C2150" t="s">
        <v>15</v>
      </c>
      <c r="D2150">
        <v>82900</v>
      </c>
      <c r="E2150" s="1">
        <v>9332.7300000002142</v>
      </c>
    </row>
    <row r="2151" spans="1:5" x14ac:dyDescent="0.25">
      <c r="A2151" t="str">
        <f t="shared" si="33"/>
        <v>S1005050083000</v>
      </c>
      <c r="B2151">
        <v>50500</v>
      </c>
      <c r="C2151" t="s">
        <v>15</v>
      </c>
      <c r="D2151">
        <v>83000</v>
      </c>
      <c r="E2151" s="1">
        <v>0</v>
      </c>
    </row>
    <row r="2152" spans="1:5" x14ac:dyDescent="0.25">
      <c r="A2152" t="str">
        <f t="shared" si="33"/>
        <v>S1005050083100</v>
      </c>
      <c r="B2152">
        <v>50500</v>
      </c>
      <c r="C2152" t="s">
        <v>15</v>
      </c>
      <c r="D2152">
        <v>83100</v>
      </c>
      <c r="E2152" s="1">
        <v>5</v>
      </c>
    </row>
    <row r="2153" spans="1:5" x14ac:dyDescent="0.25">
      <c r="A2153" t="str">
        <f t="shared" si="33"/>
        <v>S1005050083500</v>
      </c>
      <c r="B2153">
        <v>50500</v>
      </c>
      <c r="C2153" t="s">
        <v>15</v>
      </c>
      <c r="D2153">
        <v>83500</v>
      </c>
      <c r="E2153" s="1">
        <v>51355.760000000009</v>
      </c>
    </row>
    <row r="2154" spans="1:5" x14ac:dyDescent="0.25">
      <c r="A2154" t="str">
        <f t="shared" si="33"/>
        <v>S1005050083600</v>
      </c>
      <c r="B2154">
        <v>50500</v>
      </c>
      <c r="C2154" t="s">
        <v>15</v>
      </c>
      <c r="D2154">
        <v>83600</v>
      </c>
      <c r="E2154" s="1">
        <v>448.08000000006359</v>
      </c>
    </row>
    <row r="2155" spans="1:5" x14ac:dyDescent="0.25">
      <c r="A2155" t="str">
        <f t="shared" si="33"/>
        <v>S1005050090800</v>
      </c>
      <c r="B2155">
        <v>50500</v>
      </c>
      <c r="C2155" t="s">
        <v>15</v>
      </c>
      <c r="D2155">
        <v>90800</v>
      </c>
      <c r="E2155" s="1">
        <v>0</v>
      </c>
    </row>
    <row r="2156" spans="1:5" x14ac:dyDescent="0.25">
      <c r="A2156" t="str">
        <f t="shared" si="33"/>
        <v>S1005050091300</v>
      </c>
      <c r="B2156">
        <v>50500</v>
      </c>
      <c r="C2156" t="s">
        <v>15</v>
      </c>
      <c r="D2156">
        <v>91300</v>
      </c>
      <c r="E2156" s="1">
        <v>-3581295.21</v>
      </c>
    </row>
    <row r="2157" spans="1:5" x14ac:dyDescent="0.25">
      <c r="A2157" t="str">
        <f t="shared" si="33"/>
        <v>S1005050091600</v>
      </c>
      <c r="B2157">
        <v>50500</v>
      </c>
      <c r="C2157" t="s">
        <v>15</v>
      </c>
      <c r="D2157">
        <v>91600</v>
      </c>
      <c r="E2157" s="1">
        <v>593.80000000000291</v>
      </c>
    </row>
    <row r="2158" spans="1:5" x14ac:dyDescent="0.25">
      <c r="A2158" t="str">
        <f t="shared" si="33"/>
        <v>S1005050093500</v>
      </c>
      <c r="B2158">
        <v>50500</v>
      </c>
      <c r="C2158" t="s">
        <v>15</v>
      </c>
      <c r="D2158">
        <v>93500</v>
      </c>
      <c r="E2158" s="1">
        <v>-9147.91</v>
      </c>
    </row>
    <row r="2159" spans="1:5" x14ac:dyDescent="0.25">
      <c r="A2159" t="str">
        <f t="shared" si="33"/>
        <v>S1005050094500</v>
      </c>
      <c r="B2159">
        <v>50500</v>
      </c>
      <c r="C2159" t="s">
        <v>15</v>
      </c>
      <c r="D2159">
        <v>94500</v>
      </c>
      <c r="E2159" s="1">
        <v>0.5</v>
      </c>
    </row>
    <row r="2160" spans="1:5" x14ac:dyDescent="0.25">
      <c r="A2160" t="str">
        <f t="shared" si="33"/>
        <v>S1005050096700</v>
      </c>
      <c r="B2160">
        <v>50500</v>
      </c>
      <c r="C2160" t="s">
        <v>15</v>
      </c>
      <c r="D2160">
        <v>96700</v>
      </c>
      <c r="E2160" s="1">
        <v>0</v>
      </c>
    </row>
    <row r="2161" spans="1:5" x14ac:dyDescent="0.25">
      <c r="A2161" t="str">
        <f t="shared" si="33"/>
        <v>S1005050097100</v>
      </c>
      <c r="B2161">
        <v>50500</v>
      </c>
      <c r="C2161" t="s">
        <v>15</v>
      </c>
      <c r="D2161">
        <v>97100</v>
      </c>
      <c r="E2161" s="1">
        <v>0</v>
      </c>
    </row>
    <row r="2162" spans="1:5" x14ac:dyDescent="0.25">
      <c r="A2162" t="str">
        <f t="shared" si="33"/>
        <v>S1005050099700</v>
      </c>
      <c r="B2162">
        <v>50500</v>
      </c>
      <c r="C2162" t="s">
        <v>15</v>
      </c>
      <c r="D2162">
        <v>99700</v>
      </c>
      <c r="E2162" s="1">
        <v>0</v>
      </c>
    </row>
    <row r="2163" spans="1:5" x14ac:dyDescent="0.25">
      <c r="A2163" t="str">
        <f t="shared" si="33"/>
        <v>S1005050099900</v>
      </c>
      <c r="B2163">
        <v>50500</v>
      </c>
      <c r="C2163" t="s">
        <v>15</v>
      </c>
      <c r="D2163">
        <v>99900</v>
      </c>
      <c r="E2163" s="1">
        <v>-97858.879999999976</v>
      </c>
    </row>
    <row r="2164" spans="1:5" x14ac:dyDescent="0.25">
      <c r="A2164" t="str">
        <f t="shared" si="33"/>
        <v>S2115050018500</v>
      </c>
      <c r="B2164">
        <v>50500</v>
      </c>
      <c r="C2164" t="s">
        <v>464</v>
      </c>
      <c r="D2164">
        <v>18500</v>
      </c>
      <c r="E2164" s="1">
        <v>-4</v>
      </c>
    </row>
    <row r="2165" spans="1:5" x14ac:dyDescent="0.25">
      <c r="A2165" t="str">
        <f t="shared" si="33"/>
        <v>S2505050046500</v>
      </c>
      <c r="B2165">
        <v>50500</v>
      </c>
      <c r="C2165" t="s">
        <v>819</v>
      </c>
      <c r="D2165">
        <v>46500</v>
      </c>
      <c r="E2165" s="1">
        <v>89551.34</v>
      </c>
    </row>
    <row r="2166" spans="1:5" x14ac:dyDescent="0.25">
      <c r="A2166" t="str">
        <f t="shared" si="33"/>
        <v>S2895050016600</v>
      </c>
      <c r="B2166">
        <v>50500</v>
      </c>
      <c r="C2166" t="s">
        <v>815</v>
      </c>
      <c r="D2166">
        <v>16600</v>
      </c>
      <c r="E2166" s="1">
        <v>1260851.1199999992</v>
      </c>
    </row>
    <row r="2167" spans="1:5" x14ac:dyDescent="0.25">
      <c r="A2167" t="str">
        <f t="shared" si="33"/>
        <v>S49050500AGF00</v>
      </c>
      <c r="B2167">
        <v>50500</v>
      </c>
      <c r="C2167" t="s">
        <v>875</v>
      </c>
      <c r="D2167" t="s">
        <v>876</v>
      </c>
      <c r="E2167" s="1">
        <v>-253724.45</v>
      </c>
    </row>
    <row r="2168" spans="1:5" x14ac:dyDescent="0.25">
      <c r="A2168" t="str">
        <f t="shared" si="33"/>
        <v>S49050500AGFP0</v>
      </c>
      <c r="B2168">
        <v>50500</v>
      </c>
      <c r="C2168" t="s">
        <v>875</v>
      </c>
      <c r="D2168" t="s">
        <v>877</v>
      </c>
      <c r="E2168" s="1">
        <v>0</v>
      </c>
    </row>
    <row r="2169" spans="1:5" x14ac:dyDescent="0.25">
      <c r="A2169" t="str">
        <f t="shared" si="33"/>
        <v>S49050500BT100</v>
      </c>
      <c r="B2169">
        <v>50500</v>
      </c>
      <c r="C2169" t="s">
        <v>875</v>
      </c>
      <c r="D2169" t="s">
        <v>918</v>
      </c>
      <c r="E2169" s="1">
        <v>0</v>
      </c>
    </row>
    <row r="2170" spans="1:5" x14ac:dyDescent="0.25">
      <c r="A2170" t="str">
        <f t="shared" si="33"/>
        <v>S49050500BT200</v>
      </c>
      <c r="B2170">
        <v>50500</v>
      </c>
      <c r="C2170" t="s">
        <v>875</v>
      </c>
      <c r="D2170" t="s">
        <v>886</v>
      </c>
      <c r="E2170" s="1">
        <v>0</v>
      </c>
    </row>
    <row r="2171" spans="1:5" x14ac:dyDescent="0.25">
      <c r="A2171" t="str">
        <f t="shared" si="33"/>
        <v>S49050500BT300</v>
      </c>
      <c r="B2171">
        <v>50500</v>
      </c>
      <c r="C2171" t="s">
        <v>875</v>
      </c>
      <c r="D2171" t="s">
        <v>887</v>
      </c>
      <c r="E2171" s="1">
        <v>0</v>
      </c>
    </row>
    <row r="2172" spans="1:5" x14ac:dyDescent="0.25">
      <c r="A2172" t="str">
        <f t="shared" si="33"/>
        <v>S49050500BT400</v>
      </c>
      <c r="B2172">
        <v>50500</v>
      </c>
      <c r="C2172" t="s">
        <v>875</v>
      </c>
      <c r="D2172" t="s">
        <v>973</v>
      </c>
      <c r="E2172" s="1">
        <v>0</v>
      </c>
    </row>
    <row r="2173" spans="1:5" x14ac:dyDescent="0.25">
      <c r="A2173" t="str">
        <f t="shared" si="33"/>
        <v>S49050500BT500</v>
      </c>
      <c r="B2173">
        <v>50500</v>
      </c>
      <c r="C2173" t="s">
        <v>875</v>
      </c>
      <c r="D2173" t="s">
        <v>919</v>
      </c>
      <c r="E2173" s="1">
        <v>0</v>
      </c>
    </row>
    <row r="2174" spans="1:5" x14ac:dyDescent="0.25">
      <c r="A2174" t="str">
        <f t="shared" si="33"/>
        <v>S49050500BT600</v>
      </c>
      <c r="B2174">
        <v>50500</v>
      </c>
      <c r="C2174" t="s">
        <v>875</v>
      </c>
      <c r="D2174" t="s">
        <v>878</v>
      </c>
      <c r="E2174" s="1">
        <v>-214.7</v>
      </c>
    </row>
    <row r="2175" spans="1:5" x14ac:dyDescent="0.25">
      <c r="A2175" t="str">
        <f t="shared" si="33"/>
        <v>S49050500BT700</v>
      </c>
      <c r="B2175">
        <v>50500</v>
      </c>
      <c r="C2175" t="s">
        <v>875</v>
      </c>
      <c r="D2175" t="s">
        <v>940</v>
      </c>
      <c r="E2175" s="1">
        <v>-9475.9500000000007</v>
      </c>
    </row>
    <row r="2176" spans="1:5" x14ac:dyDescent="0.25">
      <c r="A2176" t="str">
        <f t="shared" si="33"/>
        <v>S49050500BT800</v>
      </c>
      <c r="B2176">
        <v>50500</v>
      </c>
      <c r="C2176" t="s">
        <v>875</v>
      </c>
      <c r="D2176" t="s">
        <v>879</v>
      </c>
      <c r="E2176" s="1">
        <v>0</v>
      </c>
    </row>
    <row r="2177" spans="1:5" x14ac:dyDescent="0.25">
      <c r="A2177" t="str">
        <f t="shared" si="33"/>
        <v>S49050500BT900</v>
      </c>
      <c r="B2177">
        <v>50500</v>
      </c>
      <c r="C2177" t="s">
        <v>875</v>
      </c>
      <c r="D2177" t="s">
        <v>889</v>
      </c>
      <c r="E2177" s="1">
        <v>-22428</v>
      </c>
    </row>
    <row r="2178" spans="1:5" x14ac:dyDescent="0.25">
      <c r="A2178" t="str">
        <f t="shared" si="33"/>
        <v>S49050500BTE00</v>
      </c>
      <c r="B2178">
        <v>50500</v>
      </c>
      <c r="C2178" t="s">
        <v>875</v>
      </c>
      <c r="D2178" t="s">
        <v>941</v>
      </c>
      <c r="E2178" s="1">
        <v>0</v>
      </c>
    </row>
    <row r="2179" spans="1:5" x14ac:dyDescent="0.25">
      <c r="A2179" t="str">
        <f t="shared" ref="A2179:A2242" si="34">C2179&amp;B2179&amp;D2179</f>
        <v>S49050500BTH00</v>
      </c>
      <c r="B2179">
        <v>50500</v>
      </c>
      <c r="C2179" t="s">
        <v>875</v>
      </c>
      <c r="D2179" t="s">
        <v>942</v>
      </c>
      <c r="E2179" s="1">
        <v>0</v>
      </c>
    </row>
    <row r="2180" spans="1:5" x14ac:dyDescent="0.25">
      <c r="A2180" t="str">
        <f t="shared" si="34"/>
        <v>S49550500ABC00</v>
      </c>
      <c r="B2180">
        <v>50500</v>
      </c>
      <c r="C2180" t="s">
        <v>880</v>
      </c>
      <c r="D2180" t="s">
        <v>1490</v>
      </c>
      <c r="E2180" s="1">
        <v>0</v>
      </c>
    </row>
    <row r="2181" spans="1:5" x14ac:dyDescent="0.25">
      <c r="A2181" t="str">
        <f t="shared" si="34"/>
        <v>S49550500EM100</v>
      </c>
      <c r="B2181">
        <v>50500</v>
      </c>
      <c r="C2181" t="s">
        <v>880</v>
      </c>
      <c r="D2181" t="s">
        <v>944</v>
      </c>
      <c r="E2181" s="1">
        <v>-5927638.4100000001</v>
      </c>
    </row>
    <row r="2182" spans="1:5" x14ac:dyDescent="0.25">
      <c r="A2182" t="str">
        <f t="shared" si="34"/>
        <v>S49550500TA200</v>
      </c>
      <c r="B2182">
        <v>50500</v>
      </c>
      <c r="C2182" t="s">
        <v>880</v>
      </c>
      <c r="D2182" t="s">
        <v>920</v>
      </c>
      <c r="E2182" s="1">
        <v>0</v>
      </c>
    </row>
    <row r="2183" spans="1:5" x14ac:dyDescent="0.25">
      <c r="A2183" t="str">
        <f t="shared" si="34"/>
        <v>S49550500TK300</v>
      </c>
      <c r="B2183">
        <v>50500</v>
      </c>
      <c r="C2183" t="s">
        <v>880</v>
      </c>
      <c r="D2183" t="s">
        <v>1251</v>
      </c>
      <c r="E2183" s="1">
        <v>0</v>
      </c>
    </row>
    <row r="2184" spans="1:5" x14ac:dyDescent="0.25">
      <c r="A2184" t="str">
        <f t="shared" si="34"/>
        <v>S49550500TU110</v>
      </c>
      <c r="B2184">
        <v>50500</v>
      </c>
      <c r="C2184" t="s">
        <v>880</v>
      </c>
      <c r="D2184" t="s">
        <v>1275</v>
      </c>
      <c r="E2184" s="1">
        <v>0</v>
      </c>
    </row>
    <row r="2185" spans="1:5" x14ac:dyDescent="0.25">
      <c r="A2185" t="str">
        <f t="shared" si="34"/>
        <v>S49550500TV100</v>
      </c>
      <c r="B2185">
        <v>50500</v>
      </c>
      <c r="C2185" t="s">
        <v>880</v>
      </c>
      <c r="D2185" t="s">
        <v>1302</v>
      </c>
      <c r="E2185" s="1">
        <v>0</v>
      </c>
    </row>
    <row r="2186" spans="1:5" x14ac:dyDescent="0.25">
      <c r="A2186" t="str">
        <f t="shared" si="34"/>
        <v>S49550500TV800</v>
      </c>
      <c r="B2186">
        <v>50500</v>
      </c>
      <c r="C2186" t="s">
        <v>880</v>
      </c>
      <c r="D2186" t="s">
        <v>1305</v>
      </c>
      <c r="E2186" s="1">
        <v>0</v>
      </c>
    </row>
    <row r="2187" spans="1:5" x14ac:dyDescent="0.25">
      <c r="A2187" t="str">
        <f t="shared" si="34"/>
        <v>S49550500WR100</v>
      </c>
      <c r="B2187">
        <v>50500</v>
      </c>
      <c r="C2187" t="s">
        <v>880</v>
      </c>
      <c r="D2187" t="s">
        <v>1491</v>
      </c>
      <c r="E2187" s="1">
        <v>0</v>
      </c>
    </row>
    <row r="2188" spans="1:5" x14ac:dyDescent="0.25">
      <c r="A2188" t="str">
        <f t="shared" si="34"/>
        <v>S49550500WS100</v>
      </c>
      <c r="B2188">
        <v>50500</v>
      </c>
      <c r="C2188" t="s">
        <v>880</v>
      </c>
      <c r="D2188" t="s">
        <v>945</v>
      </c>
      <c r="E2188" s="1">
        <v>0</v>
      </c>
    </row>
    <row r="2189" spans="1:5" x14ac:dyDescent="0.25">
      <c r="A2189" t="str">
        <f t="shared" si="34"/>
        <v>S49550500WS150</v>
      </c>
      <c r="B2189">
        <v>50500</v>
      </c>
      <c r="C2189" t="s">
        <v>880</v>
      </c>
      <c r="D2189" t="s">
        <v>946</v>
      </c>
      <c r="E2189" s="1">
        <v>-105914.76</v>
      </c>
    </row>
    <row r="2190" spans="1:5" x14ac:dyDescent="0.25">
      <c r="A2190" t="str">
        <f t="shared" si="34"/>
        <v>S49550500Y0100</v>
      </c>
      <c r="B2190">
        <v>50500</v>
      </c>
      <c r="C2190" t="s">
        <v>880</v>
      </c>
      <c r="D2190" t="s">
        <v>1492</v>
      </c>
      <c r="E2190" s="1">
        <v>0</v>
      </c>
    </row>
    <row r="2191" spans="1:5" x14ac:dyDescent="0.25">
      <c r="A2191" t="str">
        <f t="shared" si="34"/>
        <v>S49550500Y0410</v>
      </c>
      <c r="B2191">
        <v>50500</v>
      </c>
      <c r="C2191" t="s">
        <v>880</v>
      </c>
      <c r="D2191" t="s">
        <v>1493</v>
      </c>
      <c r="E2191" s="1">
        <v>0</v>
      </c>
    </row>
    <row r="2192" spans="1:5" x14ac:dyDescent="0.25">
      <c r="A2192" t="str">
        <f t="shared" si="34"/>
        <v>S49550500Y0500</v>
      </c>
      <c r="B2192">
        <v>50500</v>
      </c>
      <c r="C2192" t="s">
        <v>880</v>
      </c>
      <c r="D2192" t="s">
        <v>1494</v>
      </c>
      <c r="E2192" s="1">
        <v>0</v>
      </c>
    </row>
    <row r="2193" spans="1:5" x14ac:dyDescent="0.25">
      <c r="A2193" t="str">
        <f t="shared" si="34"/>
        <v>S49550500Y0510</v>
      </c>
      <c r="B2193">
        <v>50500</v>
      </c>
      <c r="C2193" t="s">
        <v>880</v>
      </c>
      <c r="D2193" t="s">
        <v>1495</v>
      </c>
      <c r="E2193" s="1">
        <v>0</v>
      </c>
    </row>
    <row r="2194" spans="1:5" x14ac:dyDescent="0.25">
      <c r="A2194" t="str">
        <f t="shared" si="34"/>
        <v>S49550500Y0600</v>
      </c>
      <c r="B2194">
        <v>50500</v>
      </c>
      <c r="C2194" t="s">
        <v>880</v>
      </c>
      <c r="D2194" t="s">
        <v>1496</v>
      </c>
      <c r="E2194" s="1">
        <v>0</v>
      </c>
    </row>
    <row r="2195" spans="1:5" x14ac:dyDescent="0.25">
      <c r="A2195" t="str">
        <f t="shared" si="34"/>
        <v>S49550500Y0700</v>
      </c>
      <c r="B2195">
        <v>50500</v>
      </c>
      <c r="C2195" t="s">
        <v>880</v>
      </c>
      <c r="D2195" t="s">
        <v>1497</v>
      </c>
      <c r="E2195" s="1">
        <v>0</v>
      </c>
    </row>
    <row r="2196" spans="1:5" x14ac:dyDescent="0.25">
      <c r="A2196" t="str">
        <f t="shared" si="34"/>
        <v>S49550500Y0900</v>
      </c>
      <c r="B2196">
        <v>50500</v>
      </c>
      <c r="C2196" t="s">
        <v>880</v>
      </c>
      <c r="D2196" t="s">
        <v>890</v>
      </c>
      <c r="E2196" s="1">
        <v>0</v>
      </c>
    </row>
    <row r="2197" spans="1:5" x14ac:dyDescent="0.25">
      <c r="A2197" t="str">
        <f t="shared" si="34"/>
        <v>S49550500Y1300</v>
      </c>
      <c r="B2197">
        <v>50500</v>
      </c>
      <c r="C2197" t="s">
        <v>880</v>
      </c>
      <c r="D2197" t="s">
        <v>1498</v>
      </c>
      <c r="E2197" s="1">
        <v>0</v>
      </c>
    </row>
    <row r="2198" spans="1:5" x14ac:dyDescent="0.25">
      <c r="A2198" t="str">
        <f t="shared" si="34"/>
        <v>S49550500Y1400</v>
      </c>
      <c r="B2198">
        <v>50500</v>
      </c>
      <c r="C2198" t="s">
        <v>880</v>
      </c>
      <c r="D2198" t="s">
        <v>1499</v>
      </c>
      <c r="E2198" s="1">
        <v>0</v>
      </c>
    </row>
    <row r="2199" spans="1:5" x14ac:dyDescent="0.25">
      <c r="A2199" t="str">
        <f t="shared" si="34"/>
        <v>S49550500Y1650</v>
      </c>
      <c r="B2199">
        <v>50500</v>
      </c>
      <c r="C2199" t="s">
        <v>880</v>
      </c>
      <c r="D2199" t="s">
        <v>1500</v>
      </c>
      <c r="E2199" s="1">
        <v>-1335.6</v>
      </c>
    </row>
    <row r="2200" spans="1:5" x14ac:dyDescent="0.25">
      <c r="A2200" t="str">
        <f t="shared" si="34"/>
        <v>S49550500Y1750</v>
      </c>
      <c r="B2200">
        <v>50500</v>
      </c>
      <c r="C2200" t="s">
        <v>880</v>
      </c>
      <c r="D2200" t="s">
        <v>1501</v>
      </c>
      <c r="E2200" s="1">
        <v>-227296.19999999998</v>
      </c>
    </row>
    <row r="2201" spans="1:5" x14ac:dyDescent="0.25">
      <c r="A2201" t="str">
        <f t="shared" si="34"/>
        <v>S49550500Y1900</v>
      </c>
      <c r="B2201">
        <v>50500</v>
      </c>
      <c r="C2201" t="s">
        <v>880</v>
      </c>
      <c r="D2201" t="s">
        <v>1502</v>
      </c>
      <c r="E2201" s="1">
        <v>-13501.35</v>
      </c>
    </row>
    <row r="2202" spans="1:5" x14ac:dyDescent="0.25">
      <c r="A2202" t="str">
        <f t="shared" si="34"/>
        <v>S49550500Y2100</v>
      </c>
      <c r="B2202">
        <v>50500</v>
      </c>
      <c r="C2202" t="s">
        <v>880</v>
      </c>
      <c r="D2202" t="s">
        <v>1503</v>
      </c>
      <c r="E2202" s="1">
        <v>0</v>
      </c>
    </row>
    <row r="2203" spans="1:5" x14ac:dyDescent="0.25">
      <c r="A2203" t="str">
        <f t="shared" si="34"/>
        <v>S49550500Y2400</v>
      </c>
      <c r="B2203">
        <v>50500</v>
      </c>
      <c r="C2203" t="s">
        <v>880</v>
      </c>
      <c r="D2203" t="s">
        <v>1327</v>
      </c>
      <c r="E2203" s="1">
        <v>-1927972.68</v>
      </c>
    </row>
    <row r="2204" spans="1:5" x14ac:dyDescent="0.25">
      <c r="A2204" t="str">
        <f t="shared" si="34"/>
        <v>S49550500Y2500</v>
      </c>
      <c r="B2204">
        <v>50500</v>
      </c>
      <c r="C2204" t="s">
        <v>880</v>
      </c>
      <c r="D2204" t="s">
        <v>1504</v>
      </c>
      <c r="E2204" s="1">
        <v>-48383.649999999994</v>
      </c>
    </row>
    <row r="2205" spans="1:5" x14ac:dyDescent="0.25">
      <c r="A2205" t="str">
        <f t="shared" si="34"/>
        <v>S49550500Y2600</v>
      </c>
      <c r="B2205">
        <v>50500</v>
      </c>
      <c r="C2205" t="s">
        <v>880</v>
      </c>
      <c r="D2205" t="s">
        <v>1505</v>
      </c>
      <c r="E2205" s="1">
        <v>-3392</v>
      </c>
    </row>
    <row r="2206" spans="1:5" x14ac:dyDescent="0.25">
      <c r="A2206" t="str">
        <f t="shared" si="34"/>
        <v>S49550500Y2700</v>
      </c>
      <c r="B2206">
        <v>50500</v>
      </c>
      <c r="C2206" t="s">
        <v>880</v>
      </c>
      <c r="D2206" t="s">
        <v>1506</v>
      </c>
      <c r="E2206" s="1">
        <v>-79101.090000000026</v>
      </c>
    </row>
    <row r="2207" spans="1:5" x14ac:dyDescent="0.25">
      <c r="A2207" t="str">
        <f t="shared" si="34"/>
        <v>S49550500Y2750</v>
      </c>
      <c r="B2207">
        <v>50500</v>
      </c>
      <c r="C2207" t="s">
        <v>880</v>
      </c>
      <c r="D2207" t="s">
        <v>1507</v>
      </c>
      <c r="E2207" s="1">
        <v>0</v>
      </c>
    </row>
    <row r="2208" spans="1:5" x14ac:dyDescent="0.25">
      <c r="A2208" t="str">
        <f t="shared" si="34"/>
        <v>S49550500Y2800</v>
      </c>
      <c r="B2208">
        <v>50500</v>
      </c>
      <c r="C2208" t="s">
        <v>880</v>
      </c>
      <c r="D2208" t="s">
        <v>1508</v>
      </c>
      <c r="E2208" s="1">
        <v>-67793.700000000012</v>
      </c>
    </row>
    <row r="2209" spans="1:5" x14ac:dyDescent="0.25">
      <c r="A2209" t="str">
        <f t="shared" si="34"/>
        <v>S49550500Y2900</v>
      </c>
      <c r="B2209">
        <v>50500</v>
      </c>
      <c r="C2209" t="s">
        <v>880</v>
      </c>
      <c r="D2209" t="s">
        <v>1509</v>
      </c>
      <c r="E2209" s="1">
        <v>-177127.91</v>
      </c>
    </row>
    <row r="2210" spans="1:5" x14ac:dyDescent="0.25">
      <c r="A2210" t="str">
        <f t="shared" si="34"/>
        <v>S49550500Y3200</v>
      </c>
      <c r="B2210">
        <v>50500</v>
      </c>
      <c r="C2210" t="s">
        <v>880</v>
      </c>
      <c r="D2210" t="s">
        <v>1510</v>
      </c>
      <c r="E2210" s="1">
        <v>0</v>
      </c>
    </row>
    <row r="2211" spans="1:5" x14ac:dyDescent="0.25">
      <c r="A2211" t="str">
        <f t="shared" si="34"/>
        <v>S49550500Y3400</v>
      </c>
      <c r="B2211">
        <v>50500</v>
      </c>
      <c r="C2211" t="s">
        <v>880</v>
      </c>
      <c r="D2211" t="s">
        <v>1511</v>
      </c>
      <c r="E2211" s="1">
        <v>0</v>
      </c>
    </row>
    <row r="2212" spans="1:5" x14ac:dyDescent="0.25">
      <c r="A2212" t="str">
        <f t="shared" si="34"/>
        <v>S49550500Y3800</v>
      </c>
      <c r="B2212">
        <v>50500</v>
      </c>
      <c r="C2212" t="s">
        <v>880</v>
      </c>
      <c r="D2212" t="s">
        <v>1512</v>
      </c>
      <c r="E2212" s="1">
        <v>0</v>
      </c>
    </row>
    <row r="2213" spans="1:5" x14ac:dyDescent="0.25">
      <c r="A2213" t="str">
        <f t="shared" si="34"/>
        <v>S49550500Y3810</v>
      </c>
      <c r="B2213">
        <v>50500</v>
      </c>
      <c r="C2213" t="s">
        <v>880</v>
      </c>
      <c r="D2213" t="s">
        <v>1513</v>
      </c>
      <c r="E2213" s="1">
        <v>0</v>
      </c>
    </row>
    <row r="2214" spans="1:5" x14ac:dyDescent="0.25">
      <c r="A2214" t="str">
        <f t="shared" si="34"/>
        <v>S49550500Y3900</v>
      </c>
      <c r="B2214">
        <v>50500</v>
      </c>
      <c r="C2214" t="s">
        <v>880</v>
      </c>
      <c r="D2214" t="s">
        <v>1514</v>
      </c>
      <c r="E2214" s="1">
        <v>0</v>
      </c>
    </row>
    <row r="2215" spans="1:5" x14ac:dyDescent="0.25">
      <c r="A2215" t="str">
        <f t="shared" si="34"/>
        <v>S49550500Y4200</v>
      </c>
      <c r="B2215">
        <v>50500</v>
      </c>
      <c r="C2215" t="s">
        <v>880</v>
      </c>
      <c r="D2215" t="s">
        <v>1191</v>
      </c>
      <c r="E2215" s="1">
        <v>0</v>
      </c>
    </row>
    <row r="2216" spans="1:5" x14ac:dyDescent="0.25">
      <c r="A2216" t="str">
        <f t="shared" si="34"/>
        <v>S49550500Y4210</v>
      </c>
      <c r="B2216">
        <v>50500</v>
      </c>
      <c r="C2216" t="s">
        <v>880</v>
      </c>
      <c r="D2216" t="s">
        <v>1515</v>
      </c>
      <c r="E2216" s="1">
        <v>-19633318.859999999</v>
      </c>
    </row>
    <row r="2217" spans="1:5" x14ac:dyDescent="0.25">
      <c r="A2217" t="str">
        <f t="shared" si="34"/>
        <v>S49550500Y5000</v>
      </c>
      <c r="B2217">
        <v>50500</v>
      </c>
      <c r="C2217" t="s">
        <v>880</v>
      </c>
      <c r="D2217" t="s">
        <v>1516</v>
      </c>
      <c r="E2217" s="1">
        <v>0</v>
      </c>
    </row>
    <row r="2218" spans="1:5" x14ac:dyDescent="0.25">
      <c r="A2218" t="str">
        <f t="shared" si="34"/>
        <v>S49550500Y5050</v>
      </c>
      <c r="B2218">
        <v>50500</v>
      </c>
      <c r="C2218" t="s">
        <v>880</v>
      </c>
      <c r="D2218" t="s">
        <v>1517</v>
      </c>
      <c r="E2218" s="1">
        <v>0</v>
      </c>
    </row>
    <row r="2219" spans="1:5" x14ac:dyDescent="0.25">
      <c r="A2219" t="str">
        <f t="shared" si="34"/>
        <v>S49550500Y5100</v>
      </c>
      <c r="B2219">
        <v>50500</v>
      </c>
      <c r="C2219" t="s">
        <v>880</v>
      </c>
      <c r="D2219" t="s">
        <v>1518</v>
      </c>
      <c r="E2219" s="1">
        <v>0</v>
      </c>
    </row>
    <row r="2220" spans="1:5" x14ac:dyDescent="0.25">
      <c r="A2220" t="str">
        <f t="shared" si="34"/>
        <v>S49550500Y5150</v>
      </c>
      <c r="B2220">
        <v>50500</v>
      </c>
      <c r="C2220" t="s">
        <v>880</v>
      </c>
      <c r="D2220" t="s">
        <v>1519</v>
      </c>
      <c r="E2220" s="1">
        <v>-30063.83</v>
      </c>
    </row>
    <row r="2221" spans="1:5" x14ac:dyDescent="0.25">
      <c r="A2221" t="str">
        <f t="shared" si="34"/>
        <v>S49550500Y5200</v>
      </c>
      <c r="B2221">
        <v>50500</v>
      </c>
      <c r="C2221" t="s">
        <v>880</v>
      </c>
      <c r="D2221" t="s">
        <v>1520</v>
      </c>
      <c r="E2221" s="1">
        <v>-362684.69</v>
      </c>
    </row>
    <row r="2222" spans="1:5" x14ac:dyDescent="0.25">
      <c r="A2222" t="str">
        <f t="shared" si="34"/>
        <v>S49550500Y5250</v>
      </c>
      <c r="B2222">
        <v>50500</v>
      </c>
      <c r="C2222" t="s">
        <v>880</v>
      </c>
      <c r="D2222" t="s">
        <v>1521</v>
      </c>
      <c r="E2222" s="1">
        <v>0</v>
      </c>
    </row>
    <row r="2223" spans="1:5" x14ac:dyDescent="0.25">
      <c r="A2223" t="str">
        <f t="shared" si="34"/>
        <v>S49550500Y9900</v>
      </c>
      <c r="B2223">
        <v>50500</v>
      </c>
      <c r="C2223" t="s">
        <v>880</v>
      </c>
      <c r="D2223" t="s">
        <v>891</v>
      </c>
      <c r="E2223" s="1">
        <v>0</v>
      </c>
    </row>
    <row r="2224" spans="1:5" x14ac:dyDescent="0.25">
      <c r="A2224" t="str">
        <f t="shared" si="34"/>
        <v>S49550500Y9950</v>
      </c>
      <c r="B2224">
        <v>50500</v>
      </c>
      <c r="C2224" t="s">
        <v>880</v>
      </c>
      <c r="D2224" t="s">
        <v>1522</v>
      </c>
      <c r="E2224" s="1">
        <v>0</v>
      </c>
    </row>
    <row r="2225" spans="1:5" x14ac:dyDescent="0.25">
      <c r="A2225" t="str">
        <f t="shared" si="34"/>
        <v>S49550500YA100</v>
      </c>
      <c r="B2225">
        <v>50500</v>
      </c>
      <c r="C2225" t="s">
        <v>880</v>
      </c>
      <c r="D2225" t="s">
        <v>1523</v>
      </c>
      <c r="E2225" s="1">
        <v>0</v>
      </c>
    </row>
    <row r="2226" spans="1:5" x14ac:dyDescent="0.25">
      <c r="A2226" t="str">
        <f t="shared" si="34"/>
        <v>S49550500YAR00</v>
      </c>
      <c r="B2226">
        <v>50500</v>
      </c>
      <c r="C2226" t="s">
        <v>880</v>
      </c>
      <c r="D2226" t="s">
        <v>1524</v>
      </c>
      <c r="E2226" s="1">
        <v>0</v>
      </c>
    </row>
    <row r="2227" spans="1:5" x14ac:dyDescent="0.25">
      <c r="A2227" t="str">
        <f t="shared" si="34"/>
        <v>S49550500YG300</v>
      </c>
      <c r="B2227">
        <v>50500</v>
      </c>
      <c r="C2227" t="s">
        <v>880</v>
      </c>
      <c r="D2227" t="s">
        <v>1525</v>
      </c>
      <c r="E2227" s="1">
        <v>0</v>
      </c>
    </row>
    <row r="2228" spans="1:5" x14ac:dyDescent="0.25">
      <c r="A2228" t="str">
        <f t="shared" si="34"/>
        <v>S49550500YGN00</v>
      </c>
      <c r="B2228">
        <v>50500</v>
      </c>
      <c r="C2228" t="s">
        <v>880</v>
      </c>
      <c r="D2228" t="s">
        <v>1526</v>
      </c>
      <c r="E2228" s="1">
        <v>0</v>
      </c>
    </row>
    <row r="2229" spans="1:5" x14ac:dyDescent="0.25">
      <c r="A2229" t="str">
        <f t="shared" si="34"/>
        <v>S49550500YM100</v>
      </c>
      <c r="B2229">
        <v>50500</v>
      </c>
      <c r="C2229" t="s">
        <v>880</v>
      </c>
      <c r="D2229" t="s">
        <v>924</v>
      </c>
      <c r="E2229" s="1">
        <v>0</v>
      </c>
    </row>
    <row r="2230" spans="1:5" x14ac:dyDescent="0.25">
      <c r="A2230" t="str">
        <f t="shared" si="34"/>
        <v>S49550500YM300</v>
      </c>
      <c r="B2230">
        <v>50500</v>
      </c>
      <c r="C2230" t="s">
        <v>880</v>
      </c>
      <c r="D2230" t="s">
        <v>1527</v>
      </c>
      <c r="E2230" s="1">
        <v>0</v>
      </c>
    </row>
    <row r="2231" spans="1:5" x14ac:dyDescent="0.25">
      <c r="A2231" t="str">
        <f t="shared" si="34"/>
        <v>S49550500YMJ00</v>
      </c>
      <c r="B2231">
        <v>50500</v>
      </c>
      <c r="C2231" t="s">
        <v>880</v>
      </c>
      <c r="D2231" t="s">
        <v>1528</v>
      </c>
      <c r="E2231" s="1">
        <v>0</v>
      </c>
    </row>
    <row r="2232" spans="1:5" x14ac:dyDescent="0.25">
      <c r="A2232" t="str">
        <f t="shared" si="34"/>
        <v>S49550500Z0100</v>
      </c>
      <c r="B2232">
        <v>50500</v>
      </c>
      <c r="C2232" t="s">
        <v>880</v>
      </c>
      <c r="D2232" t="s">
        <v>892</v>
      </c>
      <c r="E2232" s="1">
        <v>0</v>
      </c>
    </row>
    <row r="2233" spans="1:5" x14ac:dyDescent="0.25">
      <c r="A2233" t="str">
        <f t="shared" si="34"/>
        <v>S49550500Z0300</v>
      </c>
      <c r="B2233">
        <v>50500</v>
      </c>
      <c r="C2233" t="s">
        <v>880</v>
      </c>
      <c r="D2233" t="s">
        <v>893</v>
      </c>
      <c r="E2233" s="1">
        <v>0</v>
      </c>
    </row>
    <row r="2234" spans="1:5" x14ac:dyDescent="0.25">
      <c r="A2234" t="str">
        <f t="shared" si="34"/>
        <v>S49550500Z0400</v>
      </c>
      <c r="B2234">
        <v>50500</v>
      </c>
      <c r="C2234" t="s">
        <v>880</v>
      </c>
      <c r="D2234" t="s">
        <v>949</v>
      </c>
      <c r="E2234" s="1">
        <v>0</v>
      </c>
    </row>
    <row r="2235" spans="1:5" x14ac:dyDescent="0.25">
      <c r="A2235" t="str">
        <f t="shared" si="34"/>
        <v>S49550500Z0500</v>
      </c>
      <c r="B2235">
        <v>50500</v>
      </c>
      <c r="C2235" t="s">
        <v>880</v>
      </c>
      <c r="D2235" t="s">
        <v>1199</v>
      </c>
      <c r="E2235" s="1">
        <v>0</v>
      </c>
    </row>
    <row r="2236" spans="1:5" x14ac:dyDescent="0.25">
      <c r="A2236" t="str">
        <f t="shared" si="34"/>
        <v>S49550500Z0510</v>
      </c>
      <c r="B2236">
        <v>50500</v>
      </c>
      <c r="C2236" t="s">
        <v>880</v>
      </c>
      <c r="D2236" t="s">
        <v>925</v>
      </c>
      <c r="E2236" s="1">
        <v>-234731.16</v>
      </c>
    </row>
    <row r="2237" spans="1:5" x14ac:dyDescent="0.25">
      <c r="A2237" t="str">
        <f t="shared" si="34"/>
        <v>S49550500Z0600</v>
      </c>
      <c r="B2237">
        <v>50500</v>
      </c>
      <c r="C2237" t="s">
        <v>880</v>
      </c>
      <c r="D2237" t="s">
        <v>894</v>
      </c>
      <c r="E2237" s="1">
        <v>-188193.49</v>
      </c>
    </row>
    <row r="2238" spans="1:5" x14ac:dyDescent="0.25">
      <c r="A2238" t="str">
        <f t="shared" si="34"/>
        <v>S49550500Z0700</v>
      </c>
      <c r="B2238">
        <v>50500</v>
      </c>
      <c r="C2238" t="s">
        <v>880</v>
      </c>
      <c r="D2238" t="s">
        <v>884</v>
      </c>
      <c r="E2238" s="1">
        <v>-29022.290000000008</v>
      </c>
    </row>
    <row r="2239" spans="1:5" x14ac:dyDescent="0.25">
      <c r="A2239" t="str">
        <f t="shared" si="34"/>
        <v>S49550500Z0750</v>
      </c>
      <c r="B2239">
        <v>50500</v>
      </c>
      <c r="C2239" t="s">
        <v>880</v>
      </c>
      <c r="D2239" t="s">
        <v>1529</v>
      </c>
      <c r="E2239" s="1">
        <v>-118250.95</v>
      </c>
    </row>
    <row r="2240" spans="1:5" x14ac:dyDescent="0.25">
      <c r="A2240" t="str">
        <f t="shared" si="34"/>
        <v>S49550500Z0800</v>
      </c>
      <c r="B2240">
        <v>50500</v>
      </c>
      <c r="C2240" t="s">
        <v>880</v>
      </c>
      <c r="D2240" t="s">
        <v>895</v>
      </c>
      <c r="E2240" s="1">
        <v>0</v>
      </c>
    </row>
    <row r="2241" spans="1:5" x14ac:dyDescent="0.25">
      <c r="A2241" t="str">
        <f t="shared" si="34"/>
        <v>S49550500Z0850</v>
      </c>
      <c r="B2241">
        <v>50500</v>
      </c>
      <c r="C2241" t="s">
        <v>880</v>
      </c>
      <c r="D2241" t="s">
        <v>1530</v>
      </c>
      <c r="E2241" s="1">
        <v>-22052.880000000001</v>
      </c>
    </row>
    <row r="2242" spans="1:5" x14ac:dyDescent="0.25">
      <c r="A2242" t="str">
        <f t="shared" si="34"/>
        <v>S49550500Z0900</v>
      </c>
      <c r="B2242">
        <v>50500</v>
      </c>
      <c r="C2242" t="s">
        <v>880</v>
      </c>
      <c r="D2242" t="s">
        <v>896</v>
      </c>
      <c r="E2242" s="1">
        <v>0</v>
      </c>
    </row>
    <row r="2243" spans="1:5" x14ac:dyDescent="0.25">
      <c r="A2243" t="str">
        <f t="shared" ref="A2243:A2306" si="35">C2243&amp;B2243&amp;D2243</f>
        <v>S49550500Z1000</v>
      </c>
      <c r="B2243">
        <v>50500</v>
      </c>
      <c r="C2243" t="s">
        <v>880</v>
      </c>
      <c r="D2243" t="s">
        <v>926</v>
      </c>
      <c r="E2243" s="1">
        <v>0</v>
      </c>
    </row>
    <row r="2244" spans="1:5" x14ac:dyDescent="0.25">
      <c r="A2244" t="str">
        <f t="shared" si="35"/>
        <v>S49550500Z1100</v>
      </c>
      <c r="B2244">
        <v>50500</v>
      </c>
      <c r="C2244" t="s">
        <v>880</v>
      </c>
      <c r="D2244" t="s">
        <v>885</v>
      </c>
      <c r="E2244" s="1">
        <v>0</v>
      </c>
    </row>
    <row r="2245" spans="1:5" x14ac:dyDescent="0.25">
      <c r="A2245" t="str">
        <f t="shared" si="35"/>
        <v>S49550500Z1650</v>
      </c>
      <c r="B2245">
        <v>50500</v>
      </c>
      <c r="C2245" t="s">
        <v>880</v>
      </c>
      <c r="D2245" t="s">
        <v>1531</v>
      </c>
      <c r="E2245" s="1">
        <v>-8402.93</v>
      </c>
    </row>
    <row r="2246" spans="1:5" x14ac:dyDescent="0.25">
      <c r="A2246" t="str">
        <f t="shared" si="35"/>
        <v>S49550500Z1900</v>
      </c>
      <c r="B2246">
        <v>50500</v>
      </c>
      <c r="C2246" t="s">
        <v>880</v>
      </c>
      <c r="D2246" t="s">
        <v>927</v>
      </c>
      <c r="E2246" s="1">
        <v>0</v>
      </c>
    </row>
    <row r="2247" spans="1:5" x14ac:dyDescent="0.25">
      <c r="A2247" t="str">
        <f t="shared" si="35"/>
        <v>S49550500Z2400</v>
      </c>
      <c r="B2247">
        <v>50500</v>
      </c>
      <c r="C2247" t="s">
        <v>880</v>
      </c>
      <c r="D2247" t="s">
        <v>897</v>
      </c>
      <c r="E2247" s="1">
        <v>0</v>
      </c>
    </row>
    <row r="2248" spans="1:5" x14ac:dyDescent="0.25">
      <c r="A2248" t="str">
        <f t="shared" si="35"/>
        <v>S49550500Z2500</v>
      </c>
      <c r="B2248">
        <v>50500</v>
      </c>
      <c r="C2248" t="s">
        <v>880</v>
      </c>
      <c r="D2248" t="s">
        <v>1212</v>
      </c>
      <c r="E2248" s="1">
        <v>0</v>
      </c>
    </row>
    <row r="2249" spans="1:5" x14ac:dyDescent="0.25">
      <c r="A2249" t="str">
        <f t="shared" si="35"/>
        <v>S49550500Z2600</v>
      </c>
      <c r="B2249">
        <v>50500</v>
      </c>
      <c r="C2249" t="s">
        <v>880</v>
      </c>
      <c r="D2249" t="s">
        <v>898</v>
      </c>
      <c r="E2249" s="1">
        <v>0</v>
      </c>
    </row>
    <row r="2250" spans="1:5" x14ac:dyDescent="0.25">
      <c r="A2250" t="str">
        <f t="shared" si="35"/>
        <v>S49550500Z3000</v>
      </c>
      <c r="B2250">
        <v>50500</v>
      </c>
      <c r="C2250" t="s">
        <v>880</v>
      </c>
      <c r="D2250" t="s">
        <v>899</v>
      </c>
      <c r="E2250" s="1">
        <v>0</v>
      </c>
    </row>
    <row r="2251" spans="1:5" x14ac:dyDescent="0.25">
      <c r="A2251" t="str">
        <f t="shared" si="35"/>
        <v>S49550500Z4100</v>
      </c>
      <c r="B2251">
        <v>50500</v>
      </c>
      <c r="C2251" t="s">
        <v>880</v>
      </c>
      <c r="D2251" t="s">
        <v>1332</v>
      </c>
      <c r="E2251" s="1">
        <v>0</v>
      </c>
    </row>
    <row r="2252" spans="1:5" x14ac:dyDescent="0.25">
      <c r="A2252" t="str">
        <f t="shared" si="35"/>
        <v>S49550500Z4500</v>
      </c>
      <c r="B2252">
        <v>50500</v>
      </c>
      <c r="C2252" t="s">
        <v>880</v>
      </c>
      <c r="D2252" t="s">
        <v>951</v>
      </c>
      <c r="E2252" s="1">
        <v>0</v>
      </c>
    </row>
    <row r="2253" spans="1:5" x14ac:dyDescent="0.25">
      <c r="A2253" t="str">
        <f t="shared" si="35"/>
        <v>S49550500ZGH00</v>
      </c>
      <c r="B2253">
        <v>50500</v>
      </c>
      <c r="C2253" t="s">
        <v>880</v>
      </c>
      <c r="D2253" t="s">
        <v>960</v>
      </c>
      <c r="E2253" s="1">
        <v>-2860279.86</v>
      </c>
    </row>
    <row r="2254" spans="1:5" x14ac:dyDescent="0.25">
      <c r="A2254" t="str">
        <f t="shared" si="35"/>
        <v>S49550500Z5050</v>
      </c>
      <c r="B2254">
        <v>50500</v>
      </c>
      <c r="C2254" t="s">
        <v>880</v>
      </c>
      <c r="D2254" t="s">
        <v>1532</v>
      </c>
      <c r="E2254" s="1">
        <v>0</v>
      </c>
    </row>
    <row r="2255" spans="1:5" x14ac:dyDescent="0.25">
      <c r="A2255" t="str">
        <f t="shared" si="35"/>
        <v>S49550500Z5200</v>
      </c>
      <c r="B2255">
        <v>50500</v>
      </c>
      <c r="C2255" t="s">
        <v>880</v>
      </c>
      <c r="D2255" t="s">
        <v>1533</v>
      </c>
      <c r="E2255" s="1">
        <v>0</v>
      </c>
    </row>
    <row r="2256" spans="1:5" x14ac:dyDescent="0.25">
      <c r="A2256" t="str">
        <f t="shared" si="35"/>
        <v>S49550500ZC100</v>
      </c>
      <c r="B2256">
        <v>50500</v>
      </c>
      <c r="C2256" t="s">
        <v>880</v>
      </c>
      <c r="D2256" t="s">
        <v>1534</v>
      </c>
      <c r="E2256" s="1">
        <v>0</v>
      </c>
    </row>
    <row r="2257" spans="1:5" x14ac:dyDescent="0.25">
      <c r="A2257" t="str">
        <f t="shared" si="35"/>
        <v>S49550500ZCM00</v>
      </c>
      <c r="B2257">
        <v>50500</v>
      </c>
      <c r="C2257" t="s">
        <v>880</v>
      </c>
      <c r="D2257" t="s">
        <v>1535</v>
      </c>
      <c r="E2257" s="1">
        <v>0</v>
      </c>
    </row>
    <row r="2258" spans="1:5" x14ac:dyDescent="0.25">
      <c r="A2258" t="str">
        <f t="shared" si="35"/>
        <v>S7695050094000</v>
      </c>
      <c r="B2258">
        <v>50500</v>
      </c>
      <c r="C2258" t="s">
        <v>826</v>
      </c>
      <c r="D2258">
        <v>94000</v>
      </c>
      <c r="E2258" s="1">
        <v>0.39</v>
      </c>
    </row>
    <row r="2259" spans="1:5" x14ac:dyDescent="0.25">
      <c r="A2259" t="str">
        <f t="shared" si="35"/>
        <v>S1005070012800</v>
      </c>
      <c r="B2259">
        <v>50700</v>
      </c>
      <c r="C2259" t="s">
        <v>15</v>
      </c>
      <c r="D2259">
        <v>12800</v>
      </c>
      <c r="E2259" s="1">
        <v>0</v>
      </c>
    </row>
    <row r="2260" spans="1:5" x14ac:dyDescent="0.25">
      <c r="A2260" t="str">
        <f t="shared" si="35"/>
        <v>S1005070013000</v>
      </c>
      <c r="B2260">
        <v>50700</v>
      </c>
      <c r="C2260" t="s">
        <v>15</v>
      </c>
      <c r="D2260">
        <v>13000</v>
      </c>
      <c r="E2260" s="1">
        <v>0</v>
      </c>
    </row>
    <row r="2261" spans="1:5" x14ac:dyDescent="0.25">
      <c r="A2261" t="str">
        <f t="shared" si="35"/>
        <v>S1005070097100</v>
      </c>
      <c r="B2261">
        <v>50700</v>
      </c>
      <c r="C2261" t="s">
        <v>15</v>
      </c>
      <c r="D2261">
        <v>97100</v>
      </c>
      <c r="E2261" s="1">
        <v>0</v>
      </c>
    </row>
    <row r="2262" spans="1:5" x14ac:dyDescent="0.25">
      <c r="A2262" t="str">
        <f t="shared" si="35"/>
        <v>S49050700AGF00</v>
      </c>
      <c r="B2262">
        <v>50700</v>
      </c>
      <c r="C2262" t="s">
        <v>875</v>
      </c>
      <c r="D2262" t="s">
        <v>876</v>
      </c>
      <c r="E2262" s="1">
        <v>0</v>
      </c>
    </row>
    <row r="2263" spans="1:5" x14ac:dyDescent="0.25">
      <c r="A2263" t="str">
        <f t="shared" si="35"/>
        <v>S49050700AGFP0</v>
      </c>
      <c r="B2263">
        <v>50700</v>
      </c>
      <c r="C2263" t="s">
        <v>875</v>
      </c>
      <c r="D2263" t="s">
        <v>877</v>
      </c>
      <c r="E2263" s="1">
        <v>0</v>
      </c>
    </row>
    <row r="2264" spans="1:5" x14ac:dyDescent="0.25">
      <c r="A2264" t="str">
        <f t="shared" si="35"/>
        <v>S7635070090200</v>
      </c>
      <c r="B2264">
        <v>50700</v>
      </c>
      <c r="C2264" t="s">
        <v>206</v>
      </c>
      <c r="D2264">
        <v>90200</v>
      </c>
      <c r="E2264" s="1">
        <v>7035024.120000001</v>
      </c>
    </row>
    <row r="2265" spans="1:5" x14ac:dyDescent="0.25">
      <c r="A2265" t="str">
        <f t="shared" si="35"/>
        <v>S1005110012000</v>
      </c>
      <c r="B2265">
        <v>51100</v>
      </c>
      <c r="C2265" t="s">
        <v>15</v>
      </c>
      <c r="D2265">
        <v>12000</v>
      </c>
      <c r="E2265" s="1">
        <v>0</v>
      </c>
    </row>
    <row r="2266" spans="1:5" x14ac:dyDescent="0.25">
      <c r="A2266" t="str">
        <f t="shared" si="35"/>
        <v>S1005110012100</v>
      </c>
      <c r="B2266">
        <v>51100</v>
      </c>
      <c r="C2266" t="s">
        <v>15</v>
      </c>
      <c r="D2266">
        <v>12100</v>
      </c>
      <c r="E2266" s="1">
        <v>25355.170000000002</v>
      </c>
    </row>
    <row r="2267" spans="1:5" x14ac:dyDescent="0.25">
      <c r="A2267" t="str">
        <f t="shared" si="35"/>
        <v>S1005110012200</v>
      </c>
      <c r="B2267">
        <v>51100</v>
      </c>
      <c r="C2267" t="s">
        <v>15</v>
      </c>
      <c r="D2267">
        <v>12200</v>
      </c>
      <c r="E2267" s="1">
        <v>136859.76</v>
      </c>
    </row>
    <row r="2268" spans="1:5" x14ac:dyDescent="0.25">
      <c r="A2268" t="str">
        <f t="shared" si="35"/>
        <v>S1005110012300</v>
      </c>
      <c r="B2268">
        <v>51100</v>
      </c>
      <c r="C2268" t="s">
        <v>15</v>
      </c>
      <c r="D2268">
        <v>12300</v>
      </c>
      <c r="E2268" s="1">
        <v>313996.99000000011</v>
      </c>
    </row>
    <row r="2269" spans="1:5" x14ac:dyDescent="0.25">
      <c r="A2269" t="str">
        <f t="shared" si="35"/>
        <v>S1005110012500</v>
      </c>
      <c r="B2269">
        <v>51100</v>
      </c>
      <c r="C2269" t="s">
        <v>15</v>
      </c>
      <c r="D2269">
        <v>12500</v>
      </c>
      <c r="E2269" s="1">
        <v>17892</v>
      </c>
    </row>
    <row r="2270" spans="1:5" x14ac:dyDescent="0.25">
      <c r="A2270" t="str">
        <f t="shared" si="35"/>
        <v>S1005110014100</v>
      </c>
      <c r="B2270">
        <v>51100</v>
      </c>
      <c r="C2270" t="s">
        <v>15</v>
      </c>
      <c r="D2270">
        <v>14100</v>
      </c>
      <c r="E2270" s="1">
        <v>-357849.76999999996</v>
      </c>
    </row>
    <row r="2271" spans="1:5" x14ac:dyDescent="0.25">
      <c r="A2271" t="str">
        <f t="shared" si="35"/>
        <v>S1005110094100</v>
      </c>
      <c r="B2271">
        <v>51100</v>
      </c>
      <c r="C2271" t="s">
        <v>15</v>
      </c>
      <c r="D2271">
        <v>94100</v>
      </c>
      <c r="E2271" s="1">
        <v>17747</v>
      </c>
    </row>
    <row r="2272" spans="1:5" x14ac:dyDescent="0.25">
      <c r="A2272" t="str">
        <f t="shared" si="35"/>
        <v>S1005110097100</v>
      </c>
      <c r="B2272">
        <v>51100</v>
      </c>
      <c r="C2272" t="s">
        <v>15</v>
      </c>
      <c r="D2272">
        <v>97100</v>
      </c>
      <c r="E2272" s="1">
        <v>0</v>
      </c>
    </row>
    <row r="2273" spans="1:5" x14ac:dyDescent="0.25">
      <c r="A2273" t="str">
        <f t="shared" si="35"/>
        <v>S2205110018000</v>
      </c>
      <c r="B2273">
        <v>51100</v>
      </c>
      <c r="C2273" t="s">
        <v>834</v>
      </c>
      <c r="D2273">
        <v>18000</v>
      </c>
      <c r="E2273" s="1">
        <v>4913492.790000001</v>
      </c>
    </row>
    <row r="2274" spans="1:5" x14ac:dyDescent="0.25">
      <c r="A2274" t="str">
        <f t="shared" si="35"/>
        <v>S2205110018100</v>
      </c>
      <c r="B2274">
        <v>51100</v>
      </c>
      <c r="C2274" t="s">
        <v>834</v>
      </c>
      <c r="D2274">
        <v>18100</v>
      </c>
      <c r="E2274" s="1">
        <v>0</v>
      </c>
    </row>
    <row r="2275" spans="1:5" x14ac:dyDescent="0.25">
      <c r="A2275" t="str">
        <f t="shared" si="35"/>
        <v>S2625150015700</v>
      </c>
      <c r="B2275">
        <v>51500</v>
      </c>
      <c r="C2275" t="s">
        <v>842</v>
      </c>
      <c r="D2275">
        <v>15700</v>
      </c>
      <c r="E2275" s="1">
        <v>0</v>
      </c>
    </row>
    <row r="2276" spans="1:5" x14ac:dyDescent="0.25">
      <c r="A2276" t="str">
        <f t="shared" si="35"/>
        <v>S2625150015800</v>
      </c>
      <c r="B2276">
        <v>51500</v>
      </c>
      <c r="C2276" t="s">
        <v>842</v>
      </c>
      <c r="D2276">
        <v>15800</v>
      </c>
      <c r="E2276" s="1">
        <v>0</v>
      </c>
    </row>
    <row r="2277" spans="1:5" x14ac:dyDescent="0.25">
      <c r="A2277" t="str">
        <f t="shared" si="35"/>
        <v>S2625150016000</v>
      </c>
      <c r="B2277">
        <v>51500</v>
      </c>
      <c r="C2277" t="s">
        <v>842</v>
      </c>
      <c r="D2277">
        <v>16000</v>
      </c>
      <c r="E2277" s="1">
        <v>-1</v>
      </c>
    </row>
    <row r="2278" spans="1:5" x14ac:dyDescent="0.25">
      <c r="A2278" t="str">
        <f t="shared" si="35"/>
        <v>S2625150016300</v>
      </c>
      <c r="B2278">
        <v>51500</v>
      </c>
      <c r="C2278" t="s">
        <v>842</v>
      </c>
      <c r="D2278">
        <v>16300</v>
      </c>
      <c r="E2278" s="1">
        <v>-58183.63</v>
      </c>
    </row>
    <row r="2279" spans="1:5" x14ac:dyDescent="0.25">
      <c r="A2279" t="str">
        <f t="shared" si="35"/>
        <v>S2625150016500</v>
      </c>
      <c r="B2279">
        <v>51500</v>
      </c>
      <c r="C2279" t="s">
        <v>842</v>
      </c>
      <c r="D2279">
        <v>16500</v>
      </c>
      <c r="E2279" s="1">
        <v>4363334.9900000058</v>
      </c>
    </row>
    <row r="2280" spans="1:5" x14ac:dyDescent="0.25">
      <c r="A2280" t="str">
        <f t="shared" si="35"/>
        <v>S2625150016600</v>
      </c>
      <c r="B2280">
        <v>51500</v>
      </c>
      <c r="C2280" t="s">
        <v>842</v>
      </c>
      <c r="D2280">
        <v>16600</v>
      </c>
      <c r="E2280" s="1">
        <v>1246930038.6199999</v>
      </c>
    </row>
    <row r="2281" spans="1:5" x14ac:dyDescent="0.25">
      <c r="A2281" t="str">
        <f t="shared" si="35"/>
        <v>S2625150017200</v>
      </c>
      <c r="B2281">
        <v>51500</v>
      </c>
      <c r="C2281" t="s">
        <v>842</v>
      </c>
      <c r="D2281">
        <v>17200</v>
      </c>
      <c r="E2281" s="1">
        <v>-92111.479999999981</v>
      </c>
    </row>
    <row r="2282" spans="1:5" x14ac:dyDescent="0.25">
      <c r="A2282" t="str">
        <f t="shared" si="35"/>
        <v>S2625150017300</v>
      </c>
      <c r="B2282">
        <v>51500</v>
      </c>
      <c r="C2282" t="s">
        <v>842</v>
      </c>
      <c r="D2282">
        <v>17300</v>
      </c>
      <c r="E2282" s="1">
        <v>4620161.08</v>
      </c>
    </row>
    <row r="2283" spans="1:5" x14ac:dyDescent="0.25">
      <c r="A2283" t="str">
        <f t="shared" si="35"/>
        <v>S2625150017400</v>
      </c>
      <c r="B2283">
        <v>51500</v>
      </c>
      <c r="C2283" t="s">
        <v>842</v>
      </c>
      <c r="D2283">
        <v>17400</v>
      </c>
      <c r="E2283" s="1">
        <v>7472771.5700000003</v>
      </c>
    </row>
    <row r="2284" spans="1:5" x14ac:dyDescent="0.25">
      <c r="A2284" t="str">
        <f t="shared" si="35"/>
        <v>S2625150017500</v>
      </c>
      <c r="B2284">
        <v>51500</v>
      </c>
      <c r="C2284" t="s">
        <v>842</v>
      </c>
      <c r="D2284">
        <v>17500</v>
      </c>
      <c r="E2284" s="1">
        <v>250081334.03999996</v>
      </c>
    </row>
    <row r="2285" spans="1:5" x14ac:dyDescent="0.25">
      <c r="A2285" t="str">
        <f t="shared" si="35"/>
        <v>S2625150017600</v>
      </c>
      <c r="B2285">
        <v>51500</v>
      </c>
      <c r="C2285" t="s">
        <v>842</v>
      </c>
      <c r="D2285">
        <v>17600</v>
      </c>
      <c r="E2285" s="1">
        <v>59467248.759999998</v>
      </c>
    </row>
    <row r="2286" spans="1:5" x14ac:dyDescent="0.25">
      <c r="A2286" t="str">
        <f t="shared" si="35"/>
        <v>S2625150017700</v>
      </c>
      <c r="B2286">
        <v>51500</v>
      </c>
      <c r="C2286" t="s">
        <v>842</v>
      </c>
      <c r="D2286">
        <v>17700</v>
      </c>
      <c r="E2286" s="1">
        <v>4729212</v>
      </c>
    </row>
    <row r="2287" spans="1:5" x14ac:dyDescent="0.25">
      <c r="A2287" t="str">
        <f t="shared" si="35"/>
        <v>S2625150017800</v>
      </c>
      <c r="B2287">
        <v>51500</v>
      </c>
      <c r="C2287" t="s">
        <v>842</v>
      </c>
      <c r="D2287">
        <v>17800</v>
      </c>
      <c r="E2287" s="1">
        <v>-140031.52000000002</v>
      </c>
    </row>
    <row r="2288" spans="1:5" x14ac:dyDescent="0.25">
      <c r="A2288" t="str">
        <f t="shared" si="35"/>
        <v>S2625150018000</v>
      </c>
      <c r="B2288">
        <v>51500</v>
      </c>
      <c r="C2288" t="s">
        <v>842</v>
      </c>
      <c r="D2288">
        <v>18000</v>
      </c>
      <c r="E2288" s="1">
        <v>-204513</v>
      </c>
    </row>
    <row r="2289" spans="1:5" x14ac:dyDescent="0.25">
      <c r="A2289" t="str">
        <f t="shared" si="35"/>
        <v>S2625150018100</v>
      </c>
      <c r="B2289">
        <v>51500</v>
      </c>
      <c r="C2289" t="s">
        <v>842</v>
      </c>
      <c r="D2289">
        <v>18100</v>
      </c>
      <c r="E2289" s="1">
        <v>0</v>
      </c>
    </row>
    <row r="2290" spans="1:5" x14ac:dyDescent="0.25">
      <c r="A2290" t="str">
        <f t="shared" si="35"/>
        <v>S2625150018500</v>
      </c>
      <c r="B2290">
        <v>51500</v>
      </c>
      <c r="C2290" t="s">
        <v>842</v>
      </c>
      <c r="D2290">
        <v>18500</v>
      </c>
      <c r="E2290" s="1">
        <v>-1</v>
      </c>
    </row>
    <row r="2291" spans="1:5" x14ac:dyDescent="0.25">
      <c r="A2291" t="str">
        <f t="shared" si="35"/>
        <v>S2625150018800</v>
      </c>
      <c r="B2291">
        <v>51500</v>
      </c>
      <c r="C2291" t="s">
        <v>842</v>
      </c>
      <c r="D2291">
        <v>18800</v>
      </c>
      <c r="E2291" s="1">
        <v>-6422016.2300000004</v>
      </c>
    </row>
    <row r="2292" spans="1:5" x14ac:dyDescent="0.25">
      <c r="A2292" t="str">
        <f t="shared" si="35"/>
        <v>S2625150097100</v>
      </c>
      <c r="B2292">
        <v>51500</v>
      </c>
      <c r="C2292" t="s">
        <v>842</v>
      </c>
      <c r="D2292">
        <v>97100</v>
      </c>
      <c r="E2292" s="1">
        <v>240071.95</v>
      </c>
    </row>
    <row r="2293" spans="1:5" x14ac:dyDescent="0.25">
      <c r="A2293" t="str">
        <f t="shared" si="35"/>
        <v>S49051500AGF00</v>
      </c>
      <c r="B2293">
        <v>51500</v>
      </c>
      <c r="C2293" t="s">
        <v>875</v>
      </c>
      <c r="D2293" t="s">
        <v>876</v>
      </c>
      <c r="E2293" s="1">
        <v>0</v>
      </c>
    </row>
    <row r="2294" spans="1:5" x14ac:dyDescent="0.25">
      <c r="A2294" t="str">
        <f t="shared" si="35"/>
        <v>S7475150011000</v>
      </c>
      <c r="B2294">
        <v>51500</v>
      </c>
      <c r="C2294" t="s">
        <v>836</v>
      </c>
      <c r="D2294">
        <v>11000</v>
      </c>
      <c r="E2294" s="1">
        <v>815843899.67000008</v>
      </c>
    </row>
    <row r="2295" spans="1:5" x14ac:dyDescent="0.25">
      <c r="A2295" t="str">
        <f t="shared" si="35"/>
        <v>S7475150011100</v>
      </c>
      <c r="B2295">
        <v>51500</v>
      </c>
      <c r="C2295" t="s">
        <v>836</v>
      </c>
      <c r="D2295">
        <v>11100</v>
      </c>
      <c r="E2295" s="1">
        <v>1216496872.5700002</v>
      </c>
    </row>
    <row r="2296" spans="1:5" x14ac:dyDescent="0.25">
      <c r="A2296" t="str">
        <f t="shared" si="35"/>
        <v>S7475150011200</v>
      </c>
      <c r="B2296">
        <v>51500</v>
      </c>
      <c r="C2296" t="s">
        <v>836</v>
      </c>
      <c r="D2296">
        <v>11200</v>
      </c>
      <c r="E2296" s="1">
        <v>153966601.95000002</v>
      </c>
    </row>
    <row r="2297" spans="1:5" x14ac:dyDescent="0.25">
      <c r="A2297" t="str">
        <f t="shared" si="35"/>
        <v>S7475150012700</v>
      </c>
      <c r="B2297">
        <v>51500</v>
      </c>
      <c r="C2297" t="s">
        <v>836</v>
      </c>
      <c r="D2297">
        <v>12700</v>
      </c>
      <c r="E2297" s="1">
        <v>-141471784.55000043</v>
      </c>
    </row>
    <row r="2298" spans="1:5" x14ac:dyDescent="0.25">
      <c r="A2298" t="str">
        <f t="shared" si="35"/>
        <v>S7475150013000</v>
      </c>
      <c r="B2298">
        <v>51500</v>
      </c>
      <c r="C2298" t="s">
        <v>836</v>
      </c>
      <c r="D2298">
        <v>13000</v>
      </c>
      <c r="E2298" s="1">
        <v>35438904.140000015</v>
      </c>
    </row>
    <row r="2299" spans="1:5" x14ac:dyDescent="0.25">
      <c r="A2299" t="str">
        <f t="shared" si="35"/>
        <v>S7475150013500</v>
      </c>
      <c r="B2299">
        <v>51500</v>
      </c>
      <c r="C2299" t="s">
        <v>836</v>
      </c>
      <c r="D2299">
        <v>13500</v>
      </c>
      <c r="E2299" s="1">
        <v>-1</v>
      </c>
    </row>
    <row r="2300" spans="1:5" x14ac:dyDescent="0.25">
      <c r="A2300" t="str">
        <f t="shared" si="35"/>
        <v>S7475150013700</v>
      </c>
      <c r="B2300">
        <v>51500</v>
      </c>
      <c r="C2300" t="s">
        <v>836</v>
      </c>
      <c r="D2300">
        <v>13700</v>
      </c>
      <c r="E2300" s="1">
        <v>-79383337.73999998</v>
      </c>
    </row>
    <row r="2301" spans="1:5" x14ac:dyDescent="0.25">
      <c r="A2301" t="str">
        <f t="shared" si="35"/>
        <v>S7475150014000</v>
      </c>
      <c r="B2301">
        <v>51500</v>
      </c>
      <c r="C2301" t="s">
        <v>836</v>
      </c>
      <c r="D2301">
        <v>14000</v>
      </c>
      <c r="E2301" s="1">
        <v>-18295435.080000002</v>
      </c>
    </row>
    <row r="2302" spans="1:5" x14ac:dyDescent="0.25">
      <c r="A2302" t="str">
        <f t="shared" si="35"/>
        <v>S7475150015300</v>
      </c>
      <c r="B2302">
        <v>51500</v>
      </c>
      <c r="C2302" t="s">
        <v>836</v>
      </c>
      <c r="D2302">
        <v>15300</v>
      </c>
      <c r="E2302" s="1">
        <v>489039567.28999996</v>
      </c>
    </row>
    <row r="2303" spans="1:5" x14ac:dyDescent="0.25">
      <c r="A2303" t="str">
        <f t="shared" si="35"/>
        <v>S7475150015600</v>
      </c>
      <c r="B2303">
        <v>51500</v>
      </c>
      <c r="C2303" t="s">
        <v>836</v>
      </c>
      <c r="D2303">
        <v>15600</v>
      </c>
      <c r="E2303" s="1">
        <v>123329</v>
      </c>
    </row>
    <row r="2304" spans="1:5" x14ac:dyDescent="0.25">
      <c r="A2304" t="str">
        <f t="shared" si="35"/>
        <v>S7475150016300</v>
      </c>
      <c r="B2304">
        <v>51500</v>
      </c>
      <c r="C2304" t="s">
        <v>836</v>
      </c>
      <c r="D2304">
        <v>16300</v>
      </c>
      <c r="E2304" s="1">
        <v>72928332.920000002</v>
      </c>
    </row>
    <row r="2305" spans="1:5" x14ac:dyDescent="0.25">
      <c r="A2305" t="str">
        <f t="shared" si="35"/>
        <v>S7475150016800</v>
      </c>
      <c r="B2305">
        <v>51500</v>
      </c>
      <c r="C2305" t="s">
        <v>836</v>
      </c>
      <c r="D2305">
        <v>16800</v>
      </c>
      <c r="E2305" s="1">
        <v>80265554284.040009</v>
      </c>
    </row>
    <row r="2306" spans="1:5" x14ac:dyDescent="0.25">
      <c r="A2306" t="str">
        <f t="shared" si="35"/>
        <v>S7475150017000</v>
      </c>
      <c r="B2306">
        <v>51500</v>
      </c>
      <c r="C2306" t="s">
        <v>836</v>
      </c>
      <c r="D2306">
        <v>17000</v>
      </c>
      <c r="E2306" s="1">
        <v>1084443.3599999996</v>
      </c>
    </row>
    <row r="2307" spans="1:5" x14ac:dyDescent="0.25">
      <c r="A2307" t="str">
        <f t="shared" ref="A2307:A2370" si="36">C2307&amp;B2307&amp;D2307</f>
        <v>S7475150017100</v>
      </c>
      <c r="B2307">
        <v>51500</v>
      </c>
      <c r="C2307" t="s">
        <v>836</v>
      </c>
      <c r="D2307">
        <v>17100</v>
      </c>
      <c r="E2307" s="1">
        <v>26312.390000000014</v>
      </c>
    </row>
    <row r="2308" spans="1:5" x14ac:dyDescent="0.25">
      <c r="A2308" t="str">
        <f t="shared" si="36"/>
        <v>S7475150017700</v>
      </c>
      <c r="B2308">
        <v>51500</v>
      </c>
      <c r="C2308" t="s">
        <v>836</v>
      </c>
      <c r="D2308">
        <v>17700</v>
      </c>
      <c r="E2308" s="1">
        <v>52337875.920000002</v>
      </c>
    </row>
    <row r="2309" spans="1:5" x14ac:dyDescent="0.25">
      <c r="A2309" t="str">
        <f t="shared" si="36"/>
        <v>S7475150018000</v>
      </c>
      <c r="B2309">
        <v>51500</v>
      </c>
      <c r="C2309" t="s">
        <v>836</v>
      </c>
      <c r="D2309">
        <v>18000</v>
      </c>
      <c r="E2309" s="1">
        <v>35040884.75</v>
      </c>
    </row>
    <row r="2310" spans="1:5" x14ac:dyDescent="0.25">
      <c r="A2310" t="str">
        <f t="shared" si="36"/>
        <v>S7475150018200</v>
      </c>
      <c r="B2310">
        <v>51500</v>
      </c>
      <c r="C2310" t="s">
        <v>836</v>
      </c>
      <c r="D2310">
        <v>18200</v>
      </c>
      <c r="E2310" s="1">
        <v>16507059.259999998</v>
      </c>
    </row>
    <row r="2311" spans="1:5" x14ac:dyDescent="0.25">
      <c r="A2311" t="str">
        <f t="shared" si="36"/>
        <v>S7475150018700</v>
      </c>
      <c r="B2311">
        <v>51500</v>
      </c>
      <c r="C2311" t="s">
        <v>836</v>
      </c>
      <c r="D2311">
        <v>18700</v>
      </c>
      <c r="E2311" s="1">
        <v>160623079.38000003</v>
      </c>
    </row>
    <row r="2312" spans="1:5" x14ac:dyDescent="0.25">
      <c r="A2312" t="str">
        <f t="shared" si="36"/>
        <v>S7515150011200</v>
      </c>
      <c r="B2312">
        <v>51500</v>
      </c>
      <c r="C2312" t="s">
        <v>841</v>
      </c>
      <c r="D2312">
        <v>11200</v>
      </c>
      <c r="E2312" s="1">
        <v>20164092.060000002</v>
      </c>
    </row>
    <row r="2313" spans="1:5" x14ac:dyDescent="0.25">
      <c r="A2313" t="str">
        <f t="shared" si="36"/>
        <v>S7515150016700</v>
      </c>
      <c r="B2313">
        <v>51500</v>
      </c>
      <c r="C2313" t="s">
        <v>841</v>
      </c>
      <c r="D2313">
        <v>16700</v>
      </c>
      <c r="E2313" s="1">
        <v>6893163.0499999998</v>
      </c>
    </row>
    <row r="2314" spans="1:5" x14ac:dyDescent="0.25">
      <c r="A2314" t="str">
        <f t="shared" si="36"/>
        <v>S7515150016900</v>
      </c>
      <c r="B2314">
        <v>51500</v>
      </c>
      <c r="C2314" t="s">
        <v>841</v>
      </c>
      <c r="D2314">
        <v>16900</v>
      </c>
      <c r="E2314" s="1">
        <v>6457395730.8500004</v>
      </c>
    </row>
    <row r="2315" spans="1:5" x14ac:dyDescent="0.25">
      <c r="A2315" t="str">
        <f t="shared" si="36"/>
        <v>S1005250091600</v>
      </c>
      <c r="B2315">
        <v>52500</v>
      </c>
      <c r="C2315" t="s">
        <v>15</v>
      </c>
      <c r="D2315">
        <v>91600</v>
      </c>
      <c r="E2315" s="1">
        <v>0</v>
      </c>
    </row>
    <row r="2316" spans="1:5" x14ac:dyDescent="0.25">
      <c r="A2316" t="str">
        <f t="shared" si="36"/>
        <v>S1005250097100</v>
      </c>
      <c r="B2316">
        <v>52500</v>
      </c>
      <c r="C2316" t="s">
        <v>15</v>
      </c>
      <c r="D2316">
        <v>97100</v>
      </c>
      <c r="E2316" s="1">
        <v>0</v>
      </c>
    </row>
    <row r="2317" spans="1:5" x14ac:dyDescent="0.25">
      <c r="A2317" t="str">
        <f t="shared" si="36"/>
        <v>S1005250099700</v>
      </c>
      <c r="B2317">
        <v>52500</v>
      </c>
      <c r="C2317" t="s">
        <v>15</v>
      </c>
      <c r="D2317">
        <v>99700</v>
      </c>
      <c r="E2317" s="1">
        <v>0</v>
      </c>
    </row>
    <row r="2318" spans="1:5" x14ac:dyDescent="0.25">
      <c r="A2318" t="str">
        <f t="shared" si="36"/>
        <v>S1005360013100</v>
      </c>
      <c r="B2318">
        <v>53600</v>
      </c>
      <c r="C2318" t="s">
        <v>15</v>
      </c>
      <c r="D2318">
        <v>13100</v>
      </c>
      <c r="E2318" s="1">
        <v>6948433.340000011</v>
      </c>
    </row>
    <row r="2319" spans="1:5" x14ac:dyDescent="0.25">
      <c r="A2319" t="str">
        <f t="shared" si="36"/>
        <v>S1005360097100</v>
      </c>
      <c r="B2319">
        <v>53600</v>
      </c>
      <c r="C2319" t="s">
        <v>15</v>
      </c>
      <c r="D2319">
        <v>97100</v>
      </c>
      <c r="E2319" s="1">
        <v>0</v>
      </c>
    </row>
    <row r="2320" spans="1:5" x14ac:dyDescent="0.25">
      <c r="A2320" t="str">
        <f t="shared" si="36"/>
        <v>S49053600AGF00</v>
      </c>
      <c r="B2320">
        <v>53600</v>
      </c>
      <c r="C2320" t="s">
        <v>875</v>
      </c>
      <c r="D2320" t="s">
        <v>876</v>
      </c>
      <c r="E2320" s="1">
        <v>0</v>
      </c>
    </row>
    <row r="2321" spans="1:5" x14ac:dyDescent="0.25">
      <c r="A2321" t="str">
        <f t="shared" si="36"/>
        <v>S49053600AGFP0</v>
      </c>
      <c r="B2321">
        <v>53600</v>
      </c>
      <c r="C2321" t="s">
        <v>875</v>
      </c>
      <c r="D2321" t="s">
        <v>877</v>
      </c>
      <c r="E2321" s="1">
        <v>0</v>
      </c>
    </row>
    <row r="2322" spans="1:5" x14ac:dyDescent="0.25">
      <c r="A2322" t="str">
        <f t="shared" si="36"/>
        <v>S1005400013100</v>
      </c>
      <c r="B2322">
        <v>54000</v>
      </c>
      <c r="C2322" t="s">
        <v>15</v>
      </c>
      <c r="D2322">
        <v>13100</v>
      </c>
      <c r="E2322" s="1">
        <v>2666</v>
      </c>
    </row>
    <row r="2323" spans="1:5" x14ac:dyDescent="0.25">
      <c r="A2323" t="str">
        <f t="shared" si="36"/>
        <v>S1005400097100</v>
      </c>
      <c r="B2323">
        <v>54000</v>
      </c>
      <c r="C2323" t="s">
        <v>15</v>
      </c>
      <c r="D2323">
        <v>97100</v>
      </c>
      <c r="E2323" s="1">
        <v>0</v>
      </c>
    </row>
    <row r="2324" spans="1:5" x14ac:dyDescent="0.25">
      <c r="A2324" t="str">
        <f t="shared" si="36"/>
        <v>S1005400099700</v>
      </c>
      <c r="B2324">
        <v>54000</v>
      </c>
      <c r="C2324" t="s">
        <v>15</v>
      </c>
      <c r="D2324">
        <v>99700</v>
      </c>
      <c r="E2324" s="1">
        <v>0</v>
      </c>
    </row>
    <row r="2325" spans="1:5" x14ac:dyDescent="0.25">
      <c r="A2325" t="str">
        <f t="shared" si="36"/>
        <v>S1005450013100</v>
      </c>
      <c r="B2325">
        <v>54500</v>
      </c>
      <c r="C2325" t="s">
        <v>15</v>
      </c>
      <c r="D2325">
        <v>13100</v>
      </c>
      <c r="E2325" s="1">
        <v>3.2599999999999909</v>
      </c>
    </row>
    <row r="2326" spans="1:5" x14ac:dyDescent="0.25">
      <c r="A2326" t="str">
        <f t="shared" si="36"/>
        <v>S1005450013200</v>
      </c>
      <c r="B2326">
        <v>54500</v>
      </c>
      <c r="C2326" t="s">
        <v>15</v>
      </c>
      <c r="D2326">
        <v>13200</v>
      </c>
      <c r="E2326" s="1">
        <v>0.37999999988824129</v>
      </c>
    </row>
    <row r="2327" spans="1:5" x14ac:dyDescent="0.25">
      <c r="A2327" t="str">
        <f t="shared" si="36"/>
        <v>S1005450013300</v>
      </c>
      <c r="B2327">
        <v>54500</v>
      </c>
      <c r="C2327" t="s">
        <v>15</v>
      </c>
      <c r="D2327">
        <v>13300</v>
      </c>
      <c r="E2327" s="1">
        <v>14628.64</v>
      </c>
    </row>
    <row r="2328" spans="1:5" x14ac:dyDescent="0.25">
      <c r="A2328" t="str">
        <f t="shared" si="36"/>
        <v>S1005450013400</v>
      </c>
      <c r="B2328">
        <v>54500</v>
      </c>
      <c r="C2328" t="s">
        <v>15</v>
      </c>
      <c r="D2328">
        <v>13400</v>
      </c>
      <c r="E2328" s="1">
        <v>10676.970000000001</v>
      </c>
    </row>
    <row r="2329" spans="1:5" x14ac:dyDescent="0.25">
      <c r="A2329" t="str">
        <f t="shared" si="36"/>
        <v>S1005450013500</v>
      </c>
      <c r="B2329">
        <v>54500</v>
      </c>
      <c r="C2329" t="s">
        <v>15</v>
      </c>
      <c r="D2329">
        <v>13500</v>
      </c>
      <c r="E2329" s="1">
        <v>-4.8600000000001273</v>
      </c>
    </row>
    <row r="2330" spans="1:5" x14ac:dyDescent="0.25">
      <c r="A2330" t="str">
        <f t="shared" si="36"/>
        <v>S1005450013800</v>
      </c>
      <c r="B2330">
        <v>54500</v>
      </c>
      <c r="C2330" t="s">
        <v>15</v>
      </c>
      <c r="D2330">
        <v>13800</v>
      </c>
      <c r="E2330" s="1">
        <v>5.6399999999994179</v>
      </c>
    </row>
    <row r="2331" spans="1:5" x14ac:dyDescent="0.25">
      <c r="A2331" t="str">
        <f t="shared" si="36"/>
        <v>S1005450097100</v>
      </c>
      <c r="B2331">
        <v>54500</v>
      </c>
      <c r="C2331" t="s">
        <v>15</v>
      </c>
      <c r="D2331">
        <v>97100</v>
      </c>
      <c r="E2331" s="1">
        <v>0</v>
      </c>
    </row>
    <row r="2332" spans="1:5" x14ac:dyDescent="0.25">
      <c r="A2332" t="str">
        <f t="shared" si="36"/>
        <v>S1005450099700</v>
      </c>
      <c r="B2332">
        <v>54500</v>
      </c>
      <c r="C2332" t="s">
        <v>15</v>
      </c>
      <c r="D2332">
        <v>99700</v>
      </c>
      <c r="E2332" s="1">
        <v>0</v>
      </c>
    </row>
    <row r="2333" spans="1:5" x14ac:dyDescent="0.25">
      <c r="A2333" t="str">
        <f t="shared" si="36"/>
        <v>S1005500013100</v>
      </c>
      <c r="B2333">
        <v>55000</v>
      </c>
      <c r="C2333" t="s">
        <v>15</v>
      </c>
      <c r="D2333">
        <v>13100</v>
      </c>
      <c r="E2333" s="1">
        <v>63495.27</v>
      </c>
    </row>
    <row r="2334" spans="1:5" x14ac:dyDescent="0.25">
      <c r="A2334" t="str">
        <f t="shared" si="36"/>
        <v>S1005500013300</v>
      </c>
      <c r="B2334">
        <v>55000</v>
      </c>
      <c r="C2334" t="s">
        <v>15</v>
      </c>
      <c r="D2334">
        <v>13300</v>
      </c>
      <c r="E2334" s="1">
        <v>121814.48999999999</v>
      </c>
    </row>
    <row r="2335" spans="1:5" x14ac:dyDescent="0.25">
      <c r="A2335" t="str">
        <f t="shared" si="36"/>
        <v>S1005500013500</v>
      </c>
      <c r="B2335">
        <v>55000</v>
      </c>
      <c r="C2335" t="s">
        <v>15</v>
      </c>
      <c r="D2335">
        <v>13500</v>
      </c>
      <c r="E2335" s="1">
        <v>0</v>
      </c>
    </row>
    <row r="2336" spans="1:5" x14ac:dyDescent="0.25">
      <c r="A2336" t="str">
        <f t="shared" si="36"/>
        <v>S1005500013600</v>
      </c>
      <c r="B2336">
        <v>55000</v>
      </c>
      <c r="C2336" t="s">
        <v>15</v>
      </c>
      <c r="D2336">
        <v>13600</v>
      </c>
      <c r="E2336" s="1">
        <v>154712.19000000018</v>
      </c>
    </row>
    <row r="2337" spans="1:5" x14ac:dyDescent="0.25">
      <c r="A2337" t="str">
        <f t="shared" si="36"/>
        <v>S1005500013700</v>
      </c>
      <c r="B2337">
        <v>55000</v>
      </c>
      <c r="C2337" t="s">
        <v>15</v>
      </c>
      <c r="D2337">
        <v>13700</v>
      </c>
      <c r="E2337" s="1">
        <v>0</v>
      </c>
    </row>
    <row r="2338" spans="1:5" x14ac:dyDescent="0.25">
      <c r="A2338" t="str">
        <f t="shared" si="36"/>
        <v>S1005500014100</v>
      </c>
      <c r="B2338">
        <v>55000</v>
      </c>
      <c r="C2338" t="s">
        <v>15</v>
      </c>
      <c r="D2338">
        <v>14100</v>
      </c>
      <c r="E2338" s="1">
        <v>-80735.81</v>
      </c>
    </row>
    <row r="2339" spans="1:5" x14ac:dyDescent="0.25">
      <c r="A2339" t="str">
        <f t="shared" si="36"/>
        <v>S1005500097100</v>
      </c>
      <c r="B2339">
        <v>55000</v>
      </c>
      <c r="C2339" t="s">
        <v>15</v>
      </c>
      <c r="D2339">
        <v>97100</v>
      </c>
      <c r="E2339" s="1">
        <v>0</v>
      </c>
    </row>
    <row r="2340" spans="1:5" x14ac:dyDescent="0.25">
      <c r="A2340" t="str">
        <f t="shared" si="36"/>
        <v>S1005660011900</v>
      </c>
      <c r="B2340">
        <v>56600</v>
      </c>
      <c r="C2340" t="s">
        <v>15</v>
      </c>
      <c r="D2340">
        <v>11900</v>
      </c>
      <c r="E2340" s="1">
        <v>53040.220000000016</v>
      </c>
    </row>
    <row r="2341" spans="1:5" x14ac:dyDescent="0.25">
      <c r="A2341" t="str">
        <f t="shared" si="36"/>
        <v>S1005660012000</v>
      </c>
      <c r="B2341">
        <v>56600</v>
      </c>
      <c r="C2341" t="s">
        <v>15</v>
      </c>
      <c r="D2341">
        <v>12000</v>
      </c>
      <c r="E2341" s="1">
        <v>0</v>
      </c>
    </row>
    <row r="2342" spans="1:5" x14ac:dyDescent="0.25">
      <c r="A2342" t="str">
        <f t="shared" si="36"/>
        <v>S1005660012100</v>
      </c>
      <c r="B2342">
        <v>56600</v>
      </c>
      <c r="C2342" t="s">
        <v>15</v>
      </c>
      <c r="D2342">
        <v>12100</v>
      </c>
      <c r="E2342" s="1">
        <v>11535.169999999998</v>
      </c>
    </row>
    <row r="2343" spans="1:5" x14ac:dyDescent="0.25">
      <c r="A2343" t="str">
        <f t="shared" si="36"/>
        <v>S1005660012200</v>
      </c>
      <c r="B2343">
        <v>56600</v>
      </c>
      <c r="C2343" t="s">
        <v>15</v>
      </c>
      <c r="D2343">
        <v>12200</v>
      </c>
      <c r="E2343" s="1">
        <v>0</v>
      </c>
    </row>
    <row r="2344" spans="1:5" x14ac:dyDescent="0.25">
      <c r="A2344" t="str">
        <f t="shared" si="36"/>
        <v>S1005660012300</v>
      </c>
      <c r="B2344">
        <v>56600</v>
      </c>
      <c r="C2344" t="s">
        <v>15</v>
      </c>
      <c r="D2344">
        <v>12300</v>
      </c>
      <c r="E2344" s="1">
        <v>7.2759576141834259E-11</v>
      </c>
    </row>
    <row r="2345" spans="1:5" x14ac:dyDescent="0.25">
      <c r="A2345" t="str">
        <f t="shared" si="36"/>
        <v>S1005660012400</v>
      </c>
      <c r="B2345">
        <v>56600</v>
      </c>
      <c r="C2345" t="s">
        <v>15</v>
      </c>
      <c r="D2345">
        <v>12400</v>
      </c>
      <c r="E2345" s="1">
        <v>107163.50999999989</v>
      </c>
    </row>
    <row r="2346" spans="1:5" x14ac:dyDescent="0.25">
      <c r="A2346" t="str">
        <f t="shared" si="36"/>
        <v>S1005660012500</v>
      </c>
      <c r="B2346">
        <v>56600</v>
      </c>
      <c r="C2346" t="s">
        <v>15</v>
      </c>
      <c r="D2346">
        <v>12500</v>
      </c>
      <c r="E2346" s="1">
        <v>0</v>
      </c>
    </row>
    <row r="2347" spans="1:5" x14ac:dyDescent="0.25">
      <c r="A2347" t="str">
        <f t="shared" si="36"/>
        <v>S1005660012600</v>
      </c>
      <c r="B2347">
        <v>56600</v>
      </c>
      <c r="C2347" t="s">
        <v>15</v>
      </c>
      <c r="D2347">
        <v>12600</v>
      </c>
      <c r="E2347" s="1">
        <v>12752.579999999958</v>
      </c>
    </row>
    <row r="2348" spans="1:5" x14ac:dyDescent="0.25">
      <c r="A2348" t="str">
        <f t="shared" si="36"/>
        <v>S1005660012700</v>
      </c>
      <c r="B2348">
        <v>56600</v>
      </c>
      <c r="C2348" t="s">
        <v>15</v>
      </c>
      <c r="D2348">
        <v>12700</v>
      </c>
      <c r="E2348" s="1">
        <v>0</v>
      </c>
    </row>
    <row r="2349" spans="1:5" x14ac:dyDescent="0.25">
      <c r="A2349" t="str">
        <f t="shared" si="36"/>
        <v>S1005660012800</v>
      </c>
      <c r="B2349">
        <v>56600</v>
      </c>
      <c r="C2349" t="s">
        <v>15</v>
      </c>
      <c r="D2349">
        <v>12800</v>
      </c>
      <c r="E2349" s="1">
        <v>4062.4100000000035</v>
      </c>
    </row>
    <row r="2350" spans="1:5" x14ac:dyDescent="0.25">
      <c r="A2350" t="str">
        <f t="shared" si="36"/>
        <v>S1005660012900</v>
      </c>
      <c r="B2350">
        <v>56600</v>
      </c>
      <c r="C2350" t="s">
        <v>15</v>
      </c>
      <c r="D2350">
        <v>12900</v>
      </c>
      <c r="E2350" s="1">
        <v>10.450000000000728</v>
      </c>
    </row>
    <row r="2351" spans="1:5" x14ac:dyDescent="0.25">
      <c r="A2351" t="str">
        <f t="shared" si="36"/>
        <v>S1005660013000</v>
      </c>
      <c r="B2351">
        <v>56600</v>
      </c>
      <c r="C2351" t="s">
        <v>15</v>
      </c>
      <c r="D2351">
        <v>13000</v>
      </c>
      <c r="E2351" s="1">
        <v>0</v>
      </c>
    </row>
    <row r="2352" spans="1:5" x14ac:dyDescent="0.25">
      <c r="A2352" t="str">
        <f t="shared" si="36"/>
        <v>S1005660013100</v>
      </c>
      <c r="B2352">
        <v>56600</v>
      </c>
      <c r="C2352" t="s">
        <v>15</v>
      </c>
      <c r="D2352">
        <v>13100</v>
      </c>
      <c r="E2352" s="1">
        <v>101890.25</v>
      </c>
    </row>
    <row r="2353" spans="1:5" x14ac:dyDescent="0.25">
      <c r="A2353" t="str">
        <f t="shared" si="36"/>
        <v>S1005660013200</v>
      </c>
      <c r="B2353">
        <v>56600</v>
      </c>
      <c r="C2353" t="s">
        <v>15</v>
      </c>
      <c r="D2353">
        <v>13200</v>
      </c>
      <c r="E2353" s="1">
        <v>4.6566128730773926E-10</v>
      </c>
    </row>
    <row r="2354" spans="1:5" x14ac:dyDescent="0.25">
      <c r="A2354" t="str">
        <f t="shared" si="36"/>
        <v>S1005660013300</v>
      </c>
      <c r="B2354">
        <v>56600</v>
      </c>
      <c r="C2354" t="s">
        <v>15</v>
      </c>
      <c r="D2354">
        <v>13300</v>
      </c>
      <c r="E2354" s="1">
        <v>0</v>
      </c>
    </row>
    <row r="2355" spans="1:5" x14ac:dyDescent="0.25">
      <c r="A2355" t="str">
        <f t="shared" si="36"/>
        <v>S1005660013500</v>
      </c>
      <c r="B2355">
        <v>56600</v>
      </c>
      <c r="C2355" t="s">
        <v>15</v>
      </c>
      <c r="D2355">
        <v>13500</v>
      </c>
      <c r="E2355" s="1">
        <v>0</v>
      </c>
    </row>
    <row r="2356" spans="1:5" x14ac:dyDescent="0.25">
      <c r="A2356" t="str">
        <f t="shared" si="36"/>
        <v>S1005660013700</v>
      </c>
      <c r="B2356">
        <v>56600</v>
      </c>
      <c r="C2356" t="s">
        <v>15</v>
      </c>
      <c r="D2356">
        <v>13700</v>
      </c>
      <c r="E2356" s="1">
        <v>0</v>
      </c>
    </row>
    <row r="2357" spans="1:5" x14ac:dyDescent="0.25">
      <c r="A2357" t="str">
        <f t="shared" si="36"/>
        <v>S1005660013900</v>
      </c>
      <c r="B2357">
        <v>56600</v>
      </c>
      <c r="C2357" t="s">
        <v>15</v>
      </c>
      <c r="D2357">
        <v>13900</v>
      </c>
      <c r="E2357" s="1">
        <v>0</v>
      </c>
    </row>
    <row r="2358" spans="1:5" x14ac:dyDescent="0.25">
      <c r="A2358" t="str">
        <f t="shared" si="36"/>
        <v>S1005660014100</v>
      </c>
      <c r="B2358">
        <v>56600</v>
      </c>
      <c r="C2358" t="s">
        <v>15</v>
      </c>
      <c r="D2358">
        <v>14100</v>
      </c>
      <c r="E2358" s="1">
        <v>0</v>
      </c>
    </row>
    <row r="2359" spans="1:5" x14ac:dyDescent="0.25">
      <c r="A2359" t="str">
        <f t="shared" si="36"/>
        <v>S1005660023000</v>
      </c>
      <c r="B2359">
        <v>56600</v>
      </c>
      <c r="C2359" t="s">
        <v>15</v>
      </c>
      <c r="D2359">
        <v>23000</v>
      </c>
      <c r="E2359" s="1">
        <v>121.88000000000001</v>
      </c>
    </row>
    <row r="2360" spans="1:5" x14ac:dyDescent="0.25">
      <c r="A2360" t="str">
        <f t="shared" si="36"/>
        <v>S1005660023100</v>
      </c>
      <c r="B2360">
        <v>56600</v>
      </c>
      <c r="C2360" t="s">
        <v>15</v>
      </c>
      <c r="D2360">
        <v>23100</v>
      </c>
      <c r="E2360" s="1">
        <v>189023.51</v>
      </c>
    </row>
    <row r="2361" spans="1:5" x14ac:dyDescent="0.25">
      <c r="A2361" t="str">
        <f t="shared" si="36"/>
        <v>S1005660023200</v>
      </c>
      <c r="B2361">
        <v>56600</v>
      </c>
      <c r="C2361" t="s">
        <v>15</v>
      </c>
      <c r="D2361">
        <v>23200</v>
      </c>
      <c r="E2361" s="1">
        <v>157512.16</v>
      </c>
    </row>
    <row r="2362" spans="1:5" x14ac:dyDescent="0.25">
      <c r="A2362" t="str">
        <f t="shared" si="36"/>
        <v>S1005660023400</v>
      </c>
      <c r="B2362">
        <v>56600</v>
      </c>
      <c r="C2362" t="s">
        <v>15</v>
      </c>
      <c r="D2362">
        <v>23400</v>
      </c>
      <c r="E2362" s="1">
        <v>399885.33999999991</v>
      </c>
    </row>
    <row r="2363" spans="1:5" x14ac:dyDescent="0.25">
      <c r="A2363" t="str">
        <f t="shared" si="36"/>
        <v>S1005660032500</v>
      </c>
      <c r="B2363">
        <v>56600</v>
      </c>
      <c r="C2363" t="s">
        <v>15</v>
      </c>
      <c r="D2363">
        <v>32500</v>
      </c>
      <c r="E2363" s="1">
        <v>-38285.610000000102</v>
      </c>
    </row>
    <row r="2364" spans="1:5" x14ac:dyDescent="0.25">
      <c r="A2364" t="str">
        <f t="shared" si="36"/>
        <v>S1005660033100</v>
      </c>
      <c r="B2364">
        <v>56600</v>
      </c>
      <c r="C2364" t="s">
        <v>15</v>
      </c>
      <c r="D2364">
        <v>33100</v>
      </c>
      <c r="E2364" s="1">
        <v>63637.9</v>
      </c>
    </row>
    <row r="2365" spans="1:5" x14ac:dyDescent="0.25">
      <c r="A2365" t="str">
        <f t="shared" si="36"/>
        <v>S1005660033200</v>
      </c>
      <c r="B2365">
        <v>56600</v>
      </c>
      <c r="C2365" t="s">
        <v>15</v>
      </c>
      <c r="D2365">
        <v>33200</v>
      </c>
      <c r="E2365" s="1">
        <v>167.39000000000001</v>
      </c>
    </row>
    <row r="2366" spans="1:5" x14ac:dyDescent="0.25">
      <c r="A2366" t="str">
        <f t="shared" si="36"/>
        <v>S1005660033300</v>
      </c>
      <c r="B2366">
        <v>56600</v>
      </c>
      <c r="C2366" t="s">
        <v>15</v>
      </c>
      <c r="D2366">
        <v>33300</v>
      </c>
      <c r="E2366" s="1">
        <v>0</v>
      </c>
    </row>
    <row r="2367" spans="1:5" x14ac:dyDescent="0.25">
      <c r="A2367" t="str">
        <f t="shared" si="36"/>
        <v>S1005660042500</v>
      </c>
      <c r="B2367">
        <v>56600</v>
      </c>
      <c r="C2367" t="s">
        <v>15</v>
      </c>
      <c r="D2367">
        <v>42500</v>
      </c>
      <c r="E2367" s="1">
        <v>82847614.210000008</v>
      </c>
    </row>
    <row r="2368" spans="1:5" x14ac:dyDescent="0.25">
      <c r="A2368" t="str">
        <f t="shared" si="36"/>
        <v>S1005660043000</v>
      </c>
      <c r="B2368">
        <v>56600</v>
      </c>
      <c r="C2368" t="s">
        <v>15</v>
      </c>
      <c r="D2368">
        <v>43000</v>
      </c>
      <c r="E2368" s="1">
        <v>0</v>
      </c>
    </row>
    <row r="2369" spans="1:5" x14ac:dyDescent="0.25">
      <c r="A2369" t="str">
        <f t="shared" si="36"/>
        <v>S1005660072200</v>
      </c>
      <c r="B2369">
        <v>56600</v>
      </c>
      <c r="C2369" t="s">
        <v>15</v>
      </c>
      <c r="D2369">
        <v>72200</v>
      </c>
      <c r="E2369" s="1">
        <v>-2</v>
      </c>
    </row>
    <row r="2370" spans="1:5" x14ac:dyDescent="0.25">
      <c r="A2370" t="str">
        <f t="shared" si="36"/>
        <v>S1005660097100</v>
      </c>
      <c r="B2370">
        <v>56600</v>
      </c>
      <c r="C2370" t="s">
        <v>15</v>
      </c>
      <c r="D2370">
        <v>97100</v>
      </c>
      <c r="E2370" s="1">
        <v>0</v>
      </c>
    </row>
    <row r="2371" spans="1:5" x14ac:dyDescent="0.25">
      <c r="A2371" t="str">
        <f t="shared" ref="A2371:A2434" si="37">C2371&amp;B2371&amp;D2371</f>
        <v>S1005660099900</v>
      </c>
      <c r="B2371">
        <v>56600</v>
      </c>
      <c r="C2371" t="s">
        <v>15</v>
      </c>
      <c r="D2371">
        <v>99900</v>
      </c>
      <c r="E2371" s="1">
        <v>0</v>
      </c>
    </row>
    <row r="2372" spans="1:5" x14ac:dyDescent="0.25">
      <c r="A2372" t="str">
        <f t="shared" si="37"/>
        <v>S2195660077000</v>
      </c>
      <c r="B2372">
        <v>56600</v>
      </c>
      <c r="C2372" t="s">
        <v>853</v>
      </c>
      <c r="D2372">
        <v>77000</v>
      </c>
      <c r="E2372" s="1">
        <v>78107.75</v>
      </c>
    </row>
    <row r="2373" spans="1:5" x14ac:dyDescent="0.25">
      <c r="A2373" t="str">
        <f t="shared" si="37"/>
        <v>S49056600AGF00</v>
      </c>
      <c r="B2373">
        <v>56600</v>
      </c>
      <c r="C2373" t="s">
        <v>875</v>
      </c>
      <c r="D2373" t="s">
        <v>876</v>
      </c>
      <c r="E2373" s="1">
        <v>0</v>
      </c>
    </row>
    <row r="2374" spans="1:5" x14ac:dyDescent="0.25">
      <c r="A2374" t="str">
        <f t="shared" si="37"/>
        <v>S49056600AGFP0</v>
      </c>
      <c r="B2374">
        <v>56600</v>
      </c>
      <c r="C2374" t="s">
        <v>875</v>
      </c>
      <c r="D2374" t="s">
        <v>877</v>
      </c>
      <c r="E2374" s="1">
        <v>0</v>
      </c>
    </row>
    <row r="2375" spans="1:5" x14ac:dyDescent="0.25">
      <c r="A2375" t="str">
        <f t="shared" si="37"/>
        <v>S1005750013000</v>
      </c>
      <c r="B2375">
        <v>57500</v>
      </c>
      <c r="C2375" t="s">
        <v>15</v>
      </c>
      <c r="D2375">
        <v>13000</v>
      </c>
      <c r="E2375" s="1">
        <v>31059.950000000012</v>
      </c>
    </row>
    <row r="2376" spans="1:5" x14ac:dyDescent="0.25">
      <c r="A2376" t="str">
        <f t="shared" si="37"/>
        <v>S1005750013500</v>
      </c>
      <c r="B2376">
        <v>57500</v>
      </c>
      <c r="C2376" t="s">
        <v>15</v>
      </c>
      <c r="D2376">
        <v>13500</v>
      </c>
      <c r="E2376" s="1">
        <v>5633.8899999999994</v>
      </c>
    </row>
    <row r="2377" spans="1:5" x14ac:dyDescent="0.25">
      <c r="A2377" t="str">
        <f t="shared" si="37"/>
        <v>S1005750097100</v>
      </c>
      <c r="B2377">
        <v>57500</v>
      </c>
      <c r="C2377" t="s">
        <v>15</v>
      </c>
      <c r="D2377">
        <v>97100</v>
      </c>
      <c r="E2377" s="1">
        <v>0</v>
      </c>
    </row>
    <row r="2378" spans="1:5" x14ac:dyDescent="0.25">
      <c r="A2378" t="str">
        <f t="shared" si="37"/>
        <v>S1005750099700</v>
      </c>
      <c r="B2378">
        <v>57500</v>
      </c>
      <c r="C2378" t="s">
        <v>15</v>
      </c>
      <c r="D2378">
        <v>99700</v>
      </c>
      <c r="E2378" s="1">
        <v>0</v>
      </c>
    </row>
    <row r="2379" spans="1:5" x14ac:dyDescent="0.25">
      <c r="A2379" t="str">
        <f t="shared" si="37"/>
        <v>S1005850013600</v>
      </c>
      <c r="B2379">
        <v>58500</v>
      </c>
      <c r="C2379" t="s">
        <v>15</v>
      </c>
      <c r="D2379">
        <v>13600</v>
      </c>
      <c r="E2379" s="1">
        <v>-2</v>
      </c>
    </row>
    <row r="2380" spans="1:5" x14ac:dyDescent="0.25">
      <c r="A2380" t="str">
        <f t="shared" si="37"/>
        <v>S1005850013700</v>
      </c>
      <c r="B2380">
        <v>58500</v>
      </c>
      <c r="C2380" t="s">
        <v>15</v>
      </c>
      <c r="D2380">
        <v>13700</v>
      </c>
      <c r="E2380" s="1">
        <v>16682</v>
      </c>
    </row>
    <row r="2381" spans="1:5" x14ac:dyDescent="0.25">
      <c r="A2381" t="str">
        <f t="shared" si="37"/>
        <v>S1005850013800</v>
      </c>
      <c r="B2381">
        <v>58500</v>
      </c>
      <c r="C2381" t="s">
        <v>15</v>
      </c>
      <c r="D2381">
        <v>13800</v>
      </c>
      <c r="E2381" s="1">
        <v>-2.7500000000145519</v>
      </c>
    </row>
    <row r="2382" spans="1:5" x14ac:dyDescent="0.25">
      <c r="A2382" t="str">
        <f t="shared" si="37"/>
        <v>S1005850097100</v>
      </c>
      <c r="B2382">
        <v>58500</v>
      </c>
      <c r="C2382" t="s">
        <v>15</v>
      </c>
      <c r="D2382">
        <v>97100</v>
      </c>
      <c r="E2382" s="1">
        <v>0</v>
      </c>
    </row>
    <row r="2383" spans="1:5" x14ac:dyDescent="0.25">
      <c r="A2383" t="str">
        <f t="shared" si="37"/>
        <v>S1005850099700</v>
      </c>
      <c r="B2383">
        <v>58500</v>
      </c>
      <c r="C2383" t="s">
        <v>15</v>
      </c>
      <c r="D2383">
        <v>99700</v>
      </c>
      <c r="E2383" s="1">
        <v>0</v>
      </c>
    </row>
    <row r="2384" spans="1:5" x14ac:dyDescent="0.25">
      <c r="A2384" t="str">
        <f t="shared" si="37"/>
        <v>S7635850090200</v>
      </c>
      <c r="B2384">
        <v>58500</v>
      </c>
      <c r="C2384" t="s">
        <v>206</v>
      </c>
      <c r="D2384">
        <v>90200</v>
      </c>
      <c r="E2384" s="1">
        <v>0</v>
      </c>
    </row>
    <row r="2385" spans="1:5" x14ac:dyDescent="0.25">
      <c r="A2385" t="str">
        <f t="shared" si="37"/>
        <v>S7695850093500</v>
      </c>
      <c r="B2385">
        <v>58500</v>
      </c>
      <c r="C2385" t="s">
        <v>826</v>
      </c>
      <c r="D2385">
        <v>93500</v>
      </c>
      <c r="E2385" s="1">
        <v>1</v>
      </c>
    </row>
    <row r="2386" spans="1:5" x14ac:dyDescent="0.25">
      <c r="A2386" t="str">
        <f t="shared" si="37"/>
        <v>S1006250012100</v>
      </c>
      <c r="B2386">
        <v>62500</v>
      </c>
      <c r="C2386" t="s">
        <v>15</v>
      </c>
      <c r="D2386">
        <v>12100</v>
      </c>
      <c r="E2386" s="1">
        <v>0</v>
      </c>
    </row>
    <row r="2387" spans="1:5" x14ac:dyDescent="0.25">
      <c r="A2387" t="str">
        <f t="shared" si="37"/>
        <v>S1006650097100</v>
      </c>
      <c r="B2387">
        <v>66500</v>
      </c>
      <c r="C2387" t="s">
        <v>15</v>
      </c>
      <c r="D2387">
        <v>97100</v>
      </c>
      <c r="E2387" s="1">
        <v>-1110.49</v>
      </c>
    </row>
    <row r="2388" spans="1:5" x14ac:dyDescent="0.25">
      <c r="A2388" t="str">
        <f t="shared" si="37"/>
        <v>S1006700013000</v>
      </c>
      <c r="B2388">
        <v>67000</v>
      </c>
      <c r="C2388" t="s">
        <v>15</v>
      </c>
      <c r="D2388">
        <v>13000</v>
      </c>
      <c r="E2388" s="1">
        <v>-120140.84</v>
      </c>
    </row>
    <row r="2389" spans="1:5" x14ac:dyDescent="0.25">
      <c r="A2389" t="str">
        <f t="shared" si="37"/>
        <v>S1006700014000</v>
      </c>
      <c r="B2389">
        <v>67000</v>
      </c>
      <c r="C2389" t="s">
        <v>15</v>
      </c>
      <c r="D2389">
        <v>14000</v>
      </c>
      <c r="E2389" s="1">
        <v>0</v>
      </c>
    </row>
    <row r="2390" spans="1:5" x14ac:dyDescent="0.25">
      <c r="A2390" t="str">
        <f t="shared" si="37"/>
        <v>S1006700097100</v>
      </c>
      <c r="B2390">
        <v>67000</v>
      </c>
      <c r="C2390" t="s">
        <v>15</v>
      </c>
      <c r="D2390">
        <v>97100</v>
      </c>
      <c r="E2390" s="1">
        <v>0</v>
      </c>
    </row>
    <row r="2391" spans="1:5" x14ac:dyDescent="0.25">
      <c r="A2391" t="str">
        <f t="shared" si="37"/>
        <v>S1006700099700</v>
      </c>
      <c r="B2391">
        <v>67000</v>
      </c>
      <c r="C2391" t="s">
        <v>15</v>
      </c>
      <c r="D2391">
        <v>99700</v>
      </c>
      <c r="E2391" s="1">
        <v>0</v>
      </c>
    </row>
    <row r="2392" spans="1:5" x14ac:dyDescent="0.25">
      <c r="A2392" t="str">
        <f t="shared" si="37"/>
        <v>S1006800022000</v>
      </c>
      <c r="B2392">
        <v>68000</v>
      </c>
      <c r="C2392" t="s">
        <v>15</v>
      </c>
      <c r="D2392">
        <v>22000</v>
      </c>
      <c r="E2392" s="1">
        <v>0</v>
      </c>
    </row>
    <row r="2393" spans="1:5" x14ac:dyDescent="0.25">
      <c r="A2393" t="str">
        <f t="shared" si="37"/>
        <v>S1006800022100</v>
      </c>
      <c r="B2393">
        <v>68000</v>
      </c>
      <c r="C2393" t="s">
        <v>15</v>
      </c>
      <c r="D2393">
        <v>22100</v>
      </c>
      <c r="E2393" s="1">
        <v>283.15999999997439</v>
      </c>
    </row>
    <row r="2394" spans="1:5" x14ac:dyDescent="0.25">
      <c r="A2394" t="str">
        <f t="shared" si="37"/>
        <v>S1006800022200</v>
      </c>
      <c r="B2394">
        <v>68000</v>
      </c>
      <c r="C2394" t="s">
        <v>15</v>
      </c>
      <c r="D2394">
        <v>22200</v>
      </c>
      <c r="E2394" s="1">
        <v>349285.69999999995</v>
      </c>
    </row>
    <row r="2395" spans="1:5" x14ac:dyDescent="0.25">
      <c r="A2395" t="str">
        <f t="shared" si="37"/>
        <v>S1006800022300</v>
      </c>
      <c r="B2395">
        <v>68000</v>
      </c>
      <c r="C2395" t="s">
        <v>15</v>
      </c>
      <c r="D2395">
        <v>22300</v>
      </c>
      <c r="E2395" s="1">
        <v>68133.679999999993</v>
      </c>
    </row>
    <row r="2396" spans="1:5" x14ac:dyDescent="0.25">
      <c r="A2396" t="str">
        <f t="shared" si="37"/>
        <v>S1006800022400</v>
      </c>
      <c r="B2396">
        <v>68000</v>
      </c>
      <c r="C2396" t="s">
        <v>15</v>
      </c>
      <c r="D2396">
        <v>22400</v>
      </c>
      <c r="E2396" s="1">
        <v>0</v>
      </c>
    </row>
    <row r="2397" spans="1:5" x14ac:dyDescent="0.25">
      <c r="A2397" t="str">
        <f t="shared" si="37"/>
        <v>S1006800022500</v>
      </c>
      <c r="B2397">
        <v>68000</v>
      </c>
      <c r="C2397" t="s">
        <v>15</v>
      </c>
      <c r="D2397">
        <v>22500</v>
      </c>
      <c r="E2397" s="1">
        <v>376984.08699999936</v>
      </c>
    </row>
    <row r="2398" spans="1:5" x14ac:dyDescent="0.25">
      <c r="A2398" t="str">
        <f t="shared" si="37"/>
        <v>S1006800022600</v>
      </c>
      <c r="B2398">
        <v>68000</v>
      </c>
      <c r="C2398" t="s">
        <v>15</v>
      </c>
      <c r="D2398">
        <v>22600</v>
      </c>
      <c r="E2398" s="1">
        <v>0</v>
      </c>
    </row>
    <row r="2399" spans="1:5" x14ac:dyDescent="0.25">
      <c r="A2399" t="str">
        <f t="shared" si="37"/>
        <v>S1006800022700</v>
      </c>
      <c r="B2399">
        <v>68000</v>
      </c>
      <c r="C2399" t="s">
        <v>15</v>
      </c>
      <c r="D2399">
        <v>22700</v>
      </c>
      <c r="E2399" s="1">
        <v>151932.82</v>
      </c>
    </row>
    <row r="2400" spans="1:5" x14ac:dyDescent="0.25">
      <c r="A2400" t="str">
        <f t="shared" si="37"/>
        <v>S1006800023000</v>
      </c>
      <c r="B2400">
        <v>68000</v>
      </c>
      <c r="C2400" t="s">
        <v>15</v>
      </c>
      <c r="D2400">
        <v>23000</v>
      </c>
      <c r="E2400" s="1">
        <v>4607.6399999999994</v>
      </c>
    </row>
    <row r="2401" spans="1:5" x14ac:dyDescent="0.25">
      <c r="A2401" t="str">
        <f t="shared" si="37"/>
        <v>S1006800024100</v>
      </c>
      <c r="B2401">
        <v>68000</v>
      </c>
      <c r="C2401" t="s">
        <v>15</v>
      </c>
      <c r="D2401">
        <v>24100</v>
      </c>
      <c r="E2401" s="1">
        <v>81056.359999999986</v>
      </c>
    </row>
    <row r="2402" spans="1:5" x14ac:dyDescent="0.25">
      <c r="A2402" t="str">
        <f t="shared" si="37"/>
        <v>S1006800033100</v>
      </c>
      <c r="B2402">
        <v>68000</v>
      </c>
      <c r="C2402" t="s">
        <v>15</v>
      </c>
      <c r="D2402">
        <v>33100</v>
      </c>
      <c r="E2402" s="1">
        <v>772594.78</v>
      </c>
    </row>
    <row r="2403" spans="1:5" x14ac:dyDescent="0.25">
      <c r="A2403" t="str">
        <f t="shared" si="37"/>
        <v>S1006800033300</v>
      </c>
      <c r="B2403">
        <v>68000</v>
      </c>
      <c r="C2403" t="s">
        <v>15</v>
      </c>
      <c r="D2403">
        <v>33300</v>
      </c>
      <c r="E2403" s="1">
        <v>1420985.6499999994</v>
      </c>
    </row>
    <row r="2404" spans="1:5" x14ac:dyDescent="0.25">
      <c r="A2404" t="str">
        <f t="shared" si="37"/>
        <v>S1006800042100</v>
      </c>
      <c r="B2404">
        <v>68000</v>
      </c>
      <c r="C2404" t="s">
        <v>15</v>
      </c>
      <c r="D2404">
        <v>42100</v>
      </c>
      <c r="E2404" s="1">
        <v>266.52999999999884</v>
      </c>
    </row>
    <row r="2405" spans="1:5" x14ac:dyDescent="0.25">
      <c r="A2405" t="str">
        <f t="shared" si="37"/>
        <v>S1006800042200</v>
      </c>
      <c r="B2405">
        <v>68000</v>
      </c>
      <c r="C2405" t="s">
        <v>15</v>
      </c>
      <c r="D2405">
        <v>42200</v>
      </c>
      <c r="E2405" s="1">
        <v>10.469999999999345</v>
      </c>
    </row>
    <row r="2406" spans="1:5" x14ac:dyDescent="0.25">
      <c r="A2406" t="str">
        <f t="shared" si="37"/>
        <v>S2386800026200</v>
      </c>
      <c r="B2406">
        <v>68000</v>
      </c>
      <c r="C2406" t="s">
        <v>860</v>
      </c>
      <c r="D2406">
        <v>26200</v>
      </c>
      <c r="E2406" s="1">
        <v>58031.499999999971</v>
      </c>
    </row>
    <row r="2407" spans="1:5" x14ac:dyDescent="0.25">
      <c r="A2407" t="str">
        <f t="shared" si="37"/>
        <v>S1007650033100</v>
      </c>
      <c r="B2407">
        <v>76500</v>
      </c>
      <c r="C2407" t="s">
        <v>15</v>
      </c>
      <c r="D2407">
        <v>33100</v>
      </c>
      <c r="E2407" s="1">
        <v>14101</v>
      </c>
    </row>
    <row r="2408" spans="1:5" x14ac:dyDescent="0.25">
      <c r="A2408" t="str">
        <f t="shared" si="37"/>
        <v>S1007650033300</v>
      </c>
      <c r="B2408">
        <v>76500</v>
      </c>
      <c r="C2408" t="s">
        <v>15</v>
      </c>
      <c r="D2408">
        <v>33300</v>
      </c>
      <c r="E2408" s="1">
        <v>-829491.3600000001</v>
      </c>
    </row>
    <row r="2409" spans="1:5" x14ac:dyDescent="0.25">
      <c r="A2409" t="str">
        <f t="shared" si="37"/>
        <v>S1007650097100</v>
      </c>
      <c r="B2409">
        <v>76500</v>
      </c>
      <c r="C2409" t="s">
        <v>15</v>
      </c>
      <c r="D2409">
        <v>97100</v>
      </c>
      <c r="E2409" s="1">
        <v>0.1</v>
      </c>
    </row>
    <row r="2410" spans="1:5" x14ac:dyDescent="0.25">
      <c r="A2410" t="str">
        <f t="shared" si="37"/>
        <v>S1007650099700</v>
      </c>
      <c r="B2410">
        <v>76500</v>
      </c>
      <c r="C2410" t="s">
        <v>15</v>
      </c>
      <c r="D2410">
        <v>99700</v>
      </c>
      <c r="E2410" s="1">
        <v>502.94</v>
      </c>
    </row>
    <row r="2411" spans="1:5" x14ac:dyDescent="0.25">
      <c r="A2411" t="str">
        <f t="shared" si="37"/>
        <v>S1008350022100</v>
      </c>
      <c r="B2411">
        <v>83500</v>
      </c>
      <c r="C2411" t="s">
        <v>15</v>
      </c>
      <c r="D2411">
        <v>22100</v>
      </c>
      <c r="E2411" s="1">
        <v>-3</v>
      </c>
    </row>
    <row r="2412" spans="1:5" x14ac:dyDescent="0.25">
      <c r="A2412" t="str">
        <f t="shared" si="37"/>
        <v>S1008350043200</v>
      </c>
      <c r="B2412">
        <v>83500</v>
      </c>
      <c r="C2412" t="s">
        <v>15</v>
      </c>
      <c r="D2412">
        <v>43200</v>
      </c>
      <c r="E2412" s="1">
        <v>-2919397.21</v>
      </c>
    </row>
    <row r="2413" spans="1:5" x14ac:dyDescent="0.25">
      <c r="A2413" t="str">
        <f t="shared" si="37"/>
        <v>S1008350043400</v>
      </c>
      <c r="B2413">
        <v>83500</v>
      </c>
      <c r="C2413" t="s">
        <v>15</v>
      </c>
      <c r="D2413">
        <v>43400</v>
      </c>
      <c r="E2413" s="1">
        <v>0</v>
      </c>
    </row>
    <row r="2414" spans="1:5" x14ac:dyDescent="0.25">
      <c r="A2414" t="str">
        <f t="shared" si="37"/>
        <v>S1008350097100</v>
      </c>
      <c r="B2414">
        <v>83500</v>
      </c>
      <c r="C2414" t="s">
        <v>15</v>
      </c>
      <c r="D2414">
        <v>97100</v>
      </c>
      <c r="E2414" s="1">
        <v>0</v>
      </c>
    </row>
    <row r="2415" spans="1:5" x14ac:dyDescent="0.25">
      <c r="A2415" t="str">
        <f t="shared" si="37"/>
        <v>S2398350016600</v>
      </c>
      <c r="B2415">
        <v>83500</v>
      </c>
      <c r="C2415" t="s">
        <v>862</v>
      </c>
      <c r="D2415">
        <v>16600</v>
      </c>
      <c r="E2415" s="1">
        <v>-2.3500000014901161</v>
      </c>
    </row>
    <row r="2416" spans="1:5" x14ac:dyDescent="0.25">
      <c r="A2416" t="str">
        <f t="shared" si="37"/>
        <v>S5218350099000</v>
      </c>
      <c r="B2416">
        <v>83500</v>
      </c>
      <c r="C2416" t="s">
        <v>793</v>
      </c>
      <c r="D2416">
        <v>99000</v>
      </c>
      <c r="E2416" s="1">
        <v>0</v>
      </c>
    </row>
    <row r="2417" spans="1:5" x14ac:dyDescent="0.25">
      <c r="A2417" t="str">
        <f t="shared" si="37"/>
        <v>S1008550043000</v>
      </c>
      <c r="B2417">
        <v>85500</v>
      </c>
      <c r="C2417" t="s">
        <v>15</v>
      </c>
      <c r="D2417">
        <v>43000</v>
      </c>
      <c r="E2417" s="1">
        <v>0</v>
      </c>
    </row>
    <row r="2418" spans="1:5" x14ac:dyDescent="0.25">
      <c r="A2418" t="str">
        <f t="shared" si="37"/>
        <v>S1008550043300</v>
      </c>
      <c r="B2418">
        <v>85500</v>
      </c>
      <c r="C2418" t="s">
        <v>15</v>
      </c>
      <c r="D2418">
        <v>43300</v>
      </c>
      <c r="E2418" s="1">
        <v>0</v>
      </c>
    </row>
    <row r="2419" spans="1:5" x14ac:dyDescent="0.25">
      <c r="A2419" t="str">
        <f t="shared" si="37"/>
        <v>S1008550062300</v>
      </c>
      <c r="B2419">
        <v>85500</v>
      </c>
      <c r="C2419" t="s">
        <v>15</v>
      </c>
      <c r="D2419">
        <v>62300</v>
      </c>
      <c r="E2419" s="1">
        <v>4254.07</v>
      </c>
    </row>
    <row r="2420" spans="1:5" x14ac:dyDescent="0.25">
      <c r="A2420" t="str">
        <f t="shared" si="37"/>
        <v>S1008550062800</v>
      </c>
      <c r="B2420">
        <v>85500</v>
      </c>
      <c r="C2420" t="s">
        <v>15</v>
      </c>
      <c r="D2420">
        <v>62800</v>
      </c>
      <c r="E2420" s="1">
        <v>1</v>
      </c>
    </row>
    <row r="2421" spans="1:5" x14ac:dyDescent="0.25">
      <c r="A2421" t="str">
        <f t="shared" si="37"/>
        <v>S1008550063500</v>
      </c>
      <c r="B2421">
        <v>85500</v>
      </c>
      <c r="C2421" t="s">
        <v>15</v>
      </c>
      <c r="D2421">
        <v>63500</v>
      </c>
      <c r="E2421" s="1">
        <v>0</v>
      </c>
    </row>
    <row r="2422" spans="1:5" x14ac:dyDescent="0.25">
      <c r="A2422" t="str">
        <f t="shared" si="37"/>
        <v>S1008550099200</v>
      </c>
      <c r="B2422">
        <v>85500</v>
      </c>
      <c r="C2422" t="s">
        <v>15</v>
      </c>
      <c r="D2422">
        <v>99200</v>
      </c>
      <c r="E2422" s="1">
        <v>-5644</v>
      </c>
    </row>
    <row r="2423" spans="1:5" x14ac:dyDescent="0.25">
      <c r="A2423" t="str">
        <f t="shared" si="37"/>
        <v>S2118550099200</v>
      </c>
      <c r="B2423">
        <v>85500</v>
      </c>
      <c r="C2423" t="s">
        <v>464</v>
      </c>
      <c r="D2423">
        <v>99200</v>
      </c>
      <c r="E2423" s="1">
        <v>0</v>
      </c>
    </row>
    <row r="2424" spans="1:5" x14ac:dyDescent="0.25">
      <c r="A2424" t="str">
        <f t="shared" si="37"/>
        <v>S2128550099200</v>
      </c>
      <c r="B2424">
        <v>85500</v>
      </c>
      <c r="C2424" t="s">
        <v>114</v>
      </c>
      <c r="D2424">
        <v>99200</v>
      </c>
      <c r="E2424" s="1">
        <v>-1</v>
      </c>
    </row>
    <row r="2425" spans="1:5" x14ac:dyDescent="0.25">
      <c r="A2425" t="str">
        <f t="shared" si="37"/>
        <v>S5218550099200</v>
      </c>
      <c r="B2425">
        <v>85500</v>
      </c>
      <c r="C2425" t="s">
        <v>793</v>
      </c>
      <c r="D2425">
        <v>99200</v>
      </c>
      <c r="E2425" s="1">
        <v>0</v>
      </c>
    </row>
    <row r="2426" spans="1:5" x14ac:dyDescent="0.25">
      <c r="A2426" t="str">
        <f t="shared" si="37"/>
        <v>S5828550099200</v>
      </c>
      <c r="B2426">
        <v>85500</v>
      </c>
      <c r="C2426" t="s">
        <v>803</v>
      </c>
      <c r="D2426">
        <v>99200</v>
      </c>
      <c r="E2426" s="1">
        <v>0</v>
      </c>
    </row>
    <row r="2427" spans="1:5" x14ac:dyDescent="0.25">
      <c r="A2427" t="str">
        <f t="shared" si="37"/>
        <v>S7478550099200</v>
      </c>
      <c r="B2427">
        <v>85500</v>
      </c>
      <c r="C2427" t="s">
        <v>836</v>
      </c>
      <c r="D2427">
        <v>99200</v>
      </c>
      <c r="E2427" s="1">
        <v>0</v>
      </c>
    </row>
    <row r="2428" spans="1:5" x14ac:dyDescent="0.25">
      <c r="A2428" t="str">
        <f t="shared" si="37"/>
        <v>S7518550099200</v>
      </c>
      <c r="B2428">
        <v>85500</v>
      </c>
      <c r="C2428" t="s">
        <v>841</v>
      </c>
      <c r="D2428">
        <v>99200</v>
      </c>
      <c r="E2428" s="1">
        <v>0</v>
      </c>
    </row>
    <row r="2429" spans="1:5" x14ac:dyDescent="0.25">
      <c r="A2429" t="str">
        <f t="shared" si="37"/>
        <v>S7568550099200</v>
      </c>
      <c r="B2429">
        <v>85500</v>
      </c>
      <c r="C2429" t="s">
        <v>1536</v>
      </c>
      <c r="D2429">
        <v>99200</v>
      </c>
      <c r="E2429" s="1">
        <v>0</v>
      </c>
    </row>
    <row r="2430" spans="1:5" x14ac:dyDescent="0.25">
      <c r="A2430" t="str">
        <f t="shared" si="37"/>
        <v>S1008650011400</v>
      </c>
      <c r="B2430">
        <v>86500</v>
      </c>
      <c r="C2430" t="s">
        <v>15</v>
      </c>
      <c r="D2430">
        <v>11400</v>
      </c>
      <c r="E2430" s="1">
        <v>0</v>
      </c>
    </row>
    <row r="2431" spans="1:5" x14ac:dyDescent="0.25">
      <c r="A2431" t="str">
        <f t="shared" si="37"/>
        <v>S1008650012100</v>
      </c>
      <c r="B2431">
        <v>86500</v>
      </c>
      <c r="C2431" t="s">
        <v>15</v>
      </c>
      <c r="D2431">
        <v>12100</v>
      </c>
      <c r="E2431" s="1">
        <v>0</v>
      </c>
    </row>
    <row r="2432" spans="1:5" x14ac:dyDescent="0.25">
      <c r="A2432" t="str">
        <f t="shared" si="37"/>
        <v>S1008650012400</v>
      </c>
      <c r="B2432">
        <v>86500</v>
      </c>
      <c r="C2432" t="s">
        <v>15</v>
      </c>
      <c r="D2432">
        <v>12400</v>
      </c>
      <c r="E2432" s="1">
        <v>0</v>
      </c>
    </row>
    <row r="2433" spans="1:5" x14ac:dyDescent="0.25">
      <c r="A2433" t="str">
        <f t="shared" si="37"/>
        <v>S1008650013600</v>
      </c>
      <c r="B2433">
        <v>86500</v>
      </c>
      <c r="C2433" t="s">
        <v>15</v>
      </c>
      <c r="D2433">
        <v>13600</v>
      </c>
      <c r="E2433" s="1">
        <v>0</v>
      </c>
    </row>
    <row r="2434" spans="1:5" x14ac:dyDescent="0.25">
      <c r="A2434" t="str">
        <f t="shared" si="37"/>
        <v>S1008650014000</v>
      </c>
      <c r="B2434">
        <v>86500</v>
      </c>
      <c r="C2434" t="s">
        <v>15</v>
      </c>
      <c r="D2434">
        <v>14000</v>
      </c>
      <c r="E2434" s="1">
        <v>0</v>
      </c>
    </row>
    <row r="2435" spans="1:5" x14ac:dyDescent="0.25">
      <c r="A2435" t="str">
        <f t="shared" ref="A2435:A2498" si="38">C2435&amp;B2435&amp;D2435</f>
        <v>S1008650022100</v>
      </c>
      <c r="B2435">
        <v>86500</v>
      </c>
      <c r="C2435" t="s">
        <v>15</v>
      </c>
      <c r="D2435">
        <v>22100</v>
      </c>
      <c r="E2435" s="1">
        <v>0</v>
      </c>
    </row>
    <row r="2436" spans="1:5" x14ac:dyDescent="0.25">
      <c r="A2436" t="str">
        <f t="shared" si="38"/>
        <v>S1008650022200</v>
      </c>
      <c r="B2436">
        <v>86500</v>
      </c>
      <c r="C2436" t="s">
        <v>15</v>
      </c>
      <c r="D2436">
        <v>22200</v>
      </c>
      <c r="E2436" s="1">
        <v>0</v>
      </c>
    </row>
    <row r="2437" spans="1:5" x14ac:dyDescent="0.25">
      <c r="A2437" t="str">
        <f t="shared" si="38"/>
        <v>S1008650022300</v>
      </c>
      <c r="B2437">
        <v>86500</v>
      </c>
      <c r="C2437" t="s">
        <v>15</v>
      </c>
      <c r="D2437">
        <v>22300</v>
      </c>
      <c r="E2437" s="1">
        <v>0</v>
      </c>
    </row>
    <row r="2438" spans="1:5" x14ac:dyDescent="0.25">
      <c r="A2438" t="str">
        <f t="shared" si="38"/>
        <v>S1008650032200</v>
      </c>
      <c r="B2438">
        <v>86500</v>
      </c>
      <c r="C2438" t="s">
        <v>15</v>
      </c>
      <c r="D2438">
        <v>32200</v>
      </c>
      <c r="E2438" s="1">
        <v>0</v>
      </c>
    </row>
    <row r="2439" spans="1:5" x14ac:dyDescent="0.25">
      <c r="A2439" t="str">
        <f t="shared" si="38"/>
        <v>S1008650043100</v>
      </c>
      <c r="B2439">
        <v>86500</v>
      </c>
      <c r="C2439" t="s">
        <v>15</v>
      </c>
      <c r="D2439">
        <v>43100</v>
      </c>
      <c r="E2439" s="1">
        <v>0</v>
      </c>
    </row>
    <row r="2440" spans="1:5" x14ac:dyDescent="0.25">
      <c r="A2440" t="str">
        <f t="shared" si="38"/>
        <v>S1008650044100</v>
      </c>
      <c r="B2440">
        <v>86500</v>
      </c>
      <c r="C2440" t="s">
        <v>15</v>
      </c>
      <c r="D2440">
        <v>44100</v>
      </c>
      <c r="E2440" s="1">
        <v>408300</v>
      </c>
    </row>
    <row r="2441" spans="1:5" x14ac:dyDescent="0.25">
      <c r="A2441" t="str">
        <f t="shared" si="38"/>
        <v>S2128650016500</v>
      </c>
      <c r="B2441">
        <v>86500</v>
      </c>
      <c r="C2441" t="s">
        <v>114</v>
      </c>
      <c r="D2441">
        <v>16500</v>
      </c>
      <c r="E2441" s="1">
        <v>0</v>
      </c>
    </row>
    <row r="2442" spans="1:5" x14ac:dyDescent="0.25">
      <c r="A2442" t="str">
        <f t="shared" si="38"/>
        <v>S2598650016500</v>
      </c>
      <c r="B2442">
        <v>86500</v>
      </c>
      <c r="C2442" t="s">
        <v>116</v>
      </c>
      <c r="D2442">
        <v>16500</v>
      </c>
      <c r="E2442" s="1">
        <v>0</v>
      </c>
    </row>
    <row r="2443" spans="1:5" x14ac:dyDescent="0.25">
      <c r="A2443" t="str">
        <f t="shared" si="38"/>
        <v>S2728650016500</v>
      </c>
      <c r="B2443">
        <v>86500</v>
      </c>
      <c r="C2443" t="s">
        <v>118</v>
      </c>
      <c r="D2443">
        <v>16500</v>
      </c>
      <c r="E2443" s="1">
        <v>0</v>
      </c>
    </row>
    <row r="2444" spans="1:5" x14ac:dyDescent="0.25">
      <c r="A2444" t="str">
        <f t="shared" si="38"/>
        <v>S2748650016500</v>
      </c>
      <c r="B2444">
        <v>86500</v>
      </c>
      <c r="C2444" t="s">
        <v>119</v>
      </c>
      <c r="D2444">
        <v>16500</v>
      </c>
      <c r="E2444" s="1">
        <v>0</v>
      </c>
    </row>
    <row r="2445" spans="1:5" x14ac:dyDescent="0.25">
      <c r="A2445" t="str">
        <f t="shared" si="38"/>
        <v>S5318650016500</v>
      </c>
      <c r="B2445">
        <v>86500</v>
      </c>
      <c r="C2445" t="s">
        <v>136</v>
      </c>
      <c r="D2445">
        <v>16500</v>
      </c>
      <c r="E2445" s="1">
        <v>0</v>
      </c>
    </row>
    <row r="2446" spans="1:5" x14ac:dyDescent="0.25">
      <c r="A2446" t="str">
        <f t="shared" si="38"/>
        <v>S5328650016500</v>
      </c>
      <c r="B2446">
        <v>86500</v>
      </c>
      <c r="C2446" t="s">
        <v>138</v>
      </c>
      <c r="D2446">
        <v>16500</v>
      </c>
      <c r="E2446" s="1">
        <v>0</v>
      </c>
    </row>
    <row r="2447" spans="1:5" x14ac:dyDescent="0.25">
      <c r="A2447" t="str">
        <f t="shared" si="38"/>
        <v>S5338650016500</v>
      </c>
      <c r="B2447">
        <v>86500</v>
      </c>
      <c r="C2447" t="s">
        <v>132</v>
      </c>
      <c r="D2447">
        <v>16500</v>
      </c>
      <c r="E2447" s="1">
        <v>0</v>
      </c>
    </row>
    <row r="2448" spans="1:5" x14ac:dyDescent="0.25">
      <c r="A2448" t="str">
        <f t="shared" si="38"/>
        <v>S5708650016500</v>
      </c>
      <c r="B2448">
        <v>86500</v>
      </c>
      <c r="C2448" t="s">
        <v>1537</v>
      </c>
      <c r="D2448">
        <v>16500</v>
      </c>
      <c r="E2448" s="1">
        <v>0</v>
      </c>
    </row>
    <row r="2449" spans="1:5" x14ac:dyDescent="0.25">
      <c r="A2449" t="str">
        <f t="shared" si="38"/>
        <v>S8768650016500</v>
      </c>
      <c r="B2449">
        <v>86500</v>
      </c>
      <c r="C2449" t="s">
        <v>219</v>
      </c>
      <c r="D2449">
        <v>16500</v>
      </c>
      <c r="E2449" s="1">
        <v>0</v>
      </c>
    </row>
    <row r="2450" spans="1:5" x14ac:dyDescent="0.25">
      <c r="A2450" t="str">
        <f t="shared" si="38"/>
        <v>S3158660016000</v>
      </c>
      <c r="B2450">
        <v>86600</v>
      </c>
      <c r="C2450" t="s">
        <v>867</v>
      </c>
      <c r="D2450">
        <v>16000</v>
      </c>
      <c r="E2450" s="1">
        <v>10949204.980000019</v>
      </c>
    </row>
    <row r="2451" spans="1:5" x14ac:dyDescent="0.25">
      <c r="A2451" t="str">
        <f t="shared" si="38"/>
        <v>S495866001ZBR0</v>
      </c>
      <c r="B2451">
        <v>86600</v>
      </c>
      <c r="C2451" t="s">
        <v>880</v>
      </c>
      <c r="D2451" t="s">
        <v>1538</v>
      </c>
      <c r="E2451" s="1">
        <v>0</v>
      </c>
    </row>
    <row r="2452" spans="1:5" x14ac:dyDescent="0.25">
      <c r="A2452" t="str">
        <f t="shared" si="38"/>
        <v>S4958660026000</v>
      </c>
      <c r="B2452">
        <v>86600</v>
      </c>
      <c r="C2452" t="s">
        <v>880</v>
      </c>
      <c r="D2452">
        <v>26000</v>
      </c>
      <c r="E2452" s="1">
        <v>0</v>
      </c>
    </row>
    <row r="2453" spans="1:5" x14ac:dyDescent="0.25">
      <c r="A2453" t="str">
        <f t="shared" si="38"/>
        <v>S49586600ABC00</v>
      </c>
      <c r="B2453">
        <v>86600</v>
      </c>
      <c r="C2453" t="s">
        <v>880</v>
      </c>
      <c r="D2453" t="s">
        <v>1490</v>
      </c>
      <c r="E2453" s="1">
        <v>0</v>
      </c>
    </row>
    <row r="2454" spans="1:5" x14ac:dyDescent="0.25">
      <c r="A2454" t="str">
        <f t="shared" si="38"/>
        <v>S49586600AKC00</v>
      </c>
      <c r="B2454">
        <v>86600</v>
      </c>
      <c r="C2454" t="s">
        <v>880</v>
      </c>
      <c r="D2454" t="s">
        <v>1539</v>
      </c>
      <c r="E2454" s="1">
        <v>0</v>
      </c>
    </row>
    <row r="2455" spans="1:5" x14ac:dyDescent="0.25">
      <c r="A2455" t="str">
        <f t="shared" si="38"/>
        <v>S49586600EM000</v>
      </c>
      <c r="B2455">
        <v>86600</v>
      </c>
      <c r="C2455" t="s">
        <v>880</v>
      </c>
      <c r="D2455" t="s">
        <v>1540</v>
      </c>
      <c r="E2455" s="1">
        <v>0</v>
      </c>
    </row>
    <row r="2456" spans="1:5" x14ac:dyDescent="0.25">
      <c r="A2456" t="str">
        <f t="shared" si="38"/>
        <v>S49586600EMR00</v>
      </c>
      <c r="B2456">
        <v>86600</v>
      </c>
      <c r="C2456" t="s">
        <v>880</v>
      </c>
      <c r="D2456" t="s">
        <v>1541</v>
      </c>
      <c r="E2456" s="1">
        <v>-70098.740000000005</v>
      </c>
    </row>
    <row r="2457" spans="1:5" x14ac:dyDescent="0.25">
      <c r="A2457" t="str">
        <f t="shared" si="38"/>
        <v>S49586600Q1R00</v>
      </c>
      <c r="B2457">
        <v>86600</v>
      </c>
      <c r="C2457" t="s">
        <v>880</v>
      </c>
      <c r="D2457" t="s">
        <v>1542</v>
      </c>
      <c r="E2457" s="1">
        <v>0</v>
      </c>
    </row>
    <row r="2458" spans="1:5" x14ac:dyDescent="0.25">
      <c r="A2458" t="str">
        <f t="shared" si="38"/>
        <v>S49586600S0000</v>
      </c>
      <c r="B2458">
        <v>86600</v>
      </c>
      <c r="C2458" t="s">
        <v>880</v>
      </c>
      <c r="D2458" t="s">
        <v>1543</v>
      </c>
      <c r="E2458" s="1">
        <v>0</v>
      </c>
    </row>
    <row r="2459" spans="1:5" x14ac:dyDescent="0.25">
      <c r="A2459" t="str">
        <f t="shared" si="38"/>
        <v>S49586600S0R00</v>
      </c>
      <c r="B2459">
        <v>86600</v>
      </c>
      <c r="C2459" t="s">
        <v>880</v>
      </c>
      <c r="D2459" t="s">
        <v>1544</v>
      </c>
      <c r="E2459" s="1">
        <v>13680526.880000001</v>
      </c>
    </row>
    <row r="2460" spans="1:5" x14ac:dyDescent="0.25">
      <c r="A2460" t="str">
        <f t="shared" si="38"/>
        <v>S49586600T0000</v>
      </c>
      <c r="B2460">
        <v>86600</v>
      </c>
      <c r="C2460" t="s">
        <v>880</v>
      </c>
      <c r="D2460" t="s">
        <v>1545</v>
      </c>
      <c r="E2460" s="1">
        <v>0</v>
      </c>
    </row>
    <row r="2461" spans="1:5" x14ac:dyDescent="0.25">
      <c r="A2461" t="str">
        <f t="shared" si="38"/>
        <v>S49586600T0R00</v>
      </c>
      <c r="B2461">
        <v>86600</v>
      </c>
      <c r="C2461" t="s">
        <v>880</v>
      </c>
      <c r="D2461" t="s">
        <v>1546</v>
      </c>
      <c r="E2461" s="1">
        <v>-22452194.34</v>
      </c>
    </row>
    <row r="2462" spans="1:5" x14ac:dyDescent="0.25">
      <c r="A2462" t="str">
        <f t="shared" si="38"/>
        <v>S49586600TA000</v>
      </c>
      <c r="B2462">
        <v>86600</v>
      </c>
      <c r="C2462" t="s">
        <v>880</v>
      </c>
      <c r="D2462" t="s">
        <v>1547</v>
      </c>
      <c r="E2462" s="1">
        <v>0</v>
      </c>
    </row>
    <row r="2463" spans="1:5" x14ac:dyDescent="0.25">
      <c r="A2463" t="str">
        <f t="shared" si="38"/>
        <v>S49586600TAR00</v>
      </c>
      <c r="B2463">
        <v>86600</v>
      </c>
      <c r="C2463" t="s">
        <v>880</v>
      </c>
      <c r="D2463" t="s">
        <v>1548</v>
      </c>
      <c r="E2463" s="1">
        <v>4151446.75</v>
      </c>
    </row>
    <row r="2464" spans="1:5" x14ac:dyDescent="0.25">
      <c r="A2464" t="str">
        <f t="shared" si="38"/>
        <v>S49586600TB000</v>
      </c>
      <c r="B2464">
        <v>86600</v>
      </c>
      <c r="C2464" t="s">
        <v>880</v>
      </c>
      <c r="D2464" t="s">
        <v>1549</v>
      </c>
      <c r="E2464" s="1">
        <v>0</v>
      </c>
    </row>
    <row r="2465" spans="1:5" x14ac:dyDescent="0.25">
      <c r="A2465" t="str">
        <f t="shared" si="38"/>
        <v>S49586600TBR00</v>
      </c>
      <c r="B2465">
        <v>86600</v>
      </c>
      <c r="C2465" t="s">
        <v>880</v>
      </c>
      <c r="D2465" t="s">
        <v>1550</v>
      </c>
      <c r="E2465" s="1">
        <v>0</v>
      </c>
    </row>
    <row r="2466" spans="1:5" x14ac:dyDescent="0.25">
      <c r="A2466" t="str">
        <f t="shared" si="38"/>
        <v>S49586600TC000</v>
      </c>
      <c r="B2466">
        <v>86600</v>
      </c>
      <c r="C2466" t="s">
        <v>880</v>
      </c>
      <c r="D2466" t="s">
        <v>1551</v>
      </c>
      <c r="E2466" s="1">
        <v>0</v>
      </c>
    </row>
    <row r="2467" spans="1:5" x14ac:dyDescent="0.25">
      <c r="A2467" t="str">
        <f t="shared" si="38"/>
        <v>S49586600TCR00</v>
      </c>
      <c r="B2467">
        <v>86600</v>
      </c>
      <c r="C2467" t="s">
        <v>880</v>
      </c>
      <c r="D2467" t="s">
        <v>1552</v>
      </c>
      <c r="E2467" s="1">
        <v>-59334.7</v>
      </c>
    </row>
    <row r="2468" spans="1:5" x14ac:dyDescent="0.25">
      <c r="A2468" t="str">
        <f t="shared" si="38"/>
        <v>S49586600TD000</v>
      </c>
      <c r="B2468">
        <v>86600</v>
      </c>
      <c r="C2468" t="s">
        <v>880</v>
      </c>
      <c r="D2468" t="s">
        <v>1553</v>
      </c>
      <c r="E2468" s="1">
        <v>0</v>
      </c>
    </row>
    <row r="2469" spans="1:5" x14ac:dyDescent="0.25">
      <c r="A2469" t="str">
        <f t="shared" si="38"/>
        <v>S49586600TDR00</v>
      </c>
      <c r="B2469">
        <v>86600</v>
      </c>
      <c r="C2469" t="s">
        <v>880</v>
      </c>
      <c r="D2469" t="s">
        <v>1554</v>
      </c>
      <c r="E2469" s="1">
        <v>-1826770.54</v>
      </c>
    </row>
    <row r="2470" spans="1:5" x14ac:dyDescent="0.25">
      <c r="A2470" t="str">
        <f t="shared" si="38"/>
        <v>S49586600TE000</v>
      </c>
      <c r="B2470">
        <v>86600</v>
      </c>
      <c r="C2470" t="s">
        <v>880</v>
      </c>
      <c r="D2470" t="s">
        <v>1555</v>
      </c>
      <c r="E2470" s="1">
        <v>0</v>
      </c>
    </row>
    <row r="2471" spans="1:5" x14ac:dyDescent="0.25">
      <c r="A2471" t="str">
        <f t="shared" si="38"/>
        <v>S49586600TER00</v>
      </c>
      <c r="B2471">
        <v>86600</v>
      </c>
      <c r="C2471" t="s">
        <v>880</v>
      </c>
      <c r="D2471" t="s">
        <v>1556</v>
      </c>
      <c r="E2471" s="1">
        <v>0</v>
      </c>
    </row>
    <row r="2472" spans="1:5" x14ac:dyDescent="0.25">
      <c r="A2472" t="str">
        <f t="shared" si="38"/>
        <v>S49586600TF000</v>
      </c>
      <c r="B2472">
        <v>86600</v>
      </c>
      <c r="C2472" t="s">
        <v>880</v>
      </c>
      <c r="D2472" t="s">
        <v>1557</v>
      </c>
      <c r="E2472" s="1">
        <v>0</v>
      </c>
    </row>
    <row r="2473" spans="1:5" x14ac:dyDescent="0.25">
      <c r="A2473" t="str">
        <f t="shared" si="38"/>
        <v>S49586600TFR00</v>
      </c>
      <c r="B2473">
        <v>86600</v>
      </c>
      <c r="C2473" t="s">
        <v>880</v>
      </c>
      <c r="D2473" t="s">
        <v>1558</v>
      </c>
      <c r="E2473" s="1">
        <v>-468732.93</v>
      </c>
    </row>
    <row r="2474" spans="1:5" x14ac:dyDescent="0.25">
      <c r="A2474" t="str">
        <f t="shared" si="38"/>
        <v>S49586600TG000</v>
      </c>
      <c r="B2474">
        <v>86600</v>
      </c>
      <c r="C2474" t="s">
        <v>880</v>
      </c>
      <c r="D2474" t="s">
        <v>1559</v>
      </c>
      <c r="E2474" s="1">
        <v>0</v>
      </c>
    </row>
    <row r="2475" spans="1:5" x14ac:dyDescent="0.25">
      <c r="A2475" t="str">
        <f t="shared" si="38"/>
        <v>S49586600TGR00</v>
      </c>
      <c r="B2475">
        <v>86600</v>
      </c>
      <c r="C2475" t="s">
        <v>880</v>
      </c>
      <c r="D2475" t="s">
        <v>1560</v>
      </c>
      <c r="E2475" s="1">
        <v>6958.3</v>
      </c>
    </row>
    <row r="2476" spans="1:5" x14ac:dyDescent="0.25">
      <c r="A2476" t="str">
        <f t="shared" si="38"/>
        <v>S49586600TH000</v>
      </c>
      <c r="B2476">
        <v>86600</v>
      </c>
      <c r="C2476" t="s">
        <v>880</v>
      </c>
      <c r="D2476" t="s">
        <v>1561</v>
      </c>
      <c r="E2476" s="1">
        <v>0</v>
      </c>
    </row>
    <row r="2477" spans="1:5" x14ac:dyDescent="0.25">
      <c r="A2477" t="str">
        <f t="shared" si="38"/>
        <v>S49586600THR00</v>
      </c>
      <c r="B2477">
        <v>86600</v>
      </c>
      <c r="C2477" t="s">
        <v>880</v>
      </c>
      <c r="D2477" t="s">
        <v>1562</v>
      </c>
      <c r="E2477" s="1">
        <v>-1239474.99</v>
      </c>
    </row>
    <row r="2478" spans="1:5" x14ac:dyDescent="0.25">
      <c r="A2478" t="str">
        <f t="shared" si="38"/>
        <v>S49586600TI000</v>
      </c>
      <c r="B2478">
        <v>86600</v>
      </c>
      <c r="C2478" t="s">
        <v>880</v>
      </c>
      <c r="D2478" t="s">
        <v>1563</v>
      </c>
      <c r="E2478" s="1">
        <v>-879344.59</v>
      </c>
    </row>
    <row r="2479" spans="1:5" x14ac:dyDescent="0.25">
      <c r="A2479" t="str">
        <f t="shared" si="38"/>
        <v>S49586600TK000</v>
      </c>
      <c r="B2479">
        <v>86600</v>
      </c>
      <c r="C2479" t="s">
        <v>880</v>
      </c>
      <c r="D2479" t="s">
        <v>1564</v>
      </c>
      <c r="E2479" s="1">
        <v>0</v>
      </c>
    </row>
    <row r="2480" spans="1:5" x14ac:dyDescent="0.25">
      <c r="A2480" t="str">
        <f t="shared" si="38"/>
        <v>S49586600TKR00</v>
      </c>
      <c r="B2480">
        <v>86600</v>
      </c>
      <c r="C2480" t="s">
        <v>880</v>
      </c>
      <c r="D2480" t="s">
        <v>1565</v>
      </c>
      <c r="E2480" s="1">
        <v>10035.6</v>
      </c>
    </row>
    <row r="2481" spans="1:5" x14ac:dyDescent="0.25">
      <c r="A2481" t="str">
        <f t="shared" si="38"/>
        <v>S49586600TL000</v>
      </c>
      <c r="B2481">
        <v>86600</v>
      </c>
      <c r="C2481" t="s">
        <v>880</v>
      </c>
      <c r="D2481" t="s">
        <v>1566</v>
      </c>
      <c r="E2481" s="1">
        <v>0</v>
      </c>
    </row>
    <row r="2482" spans="1:5" x14ac:dyDescent="0.25">
      <c r="A2482" t="str">
        <f t="shared" si="38"/>
        <v>S49586600TLR00</v>
      </c>
      <c r="B2482">
        <v>86600</v>
      </c>
      <c r="C2482" t="s">
        <v>880</v>
      </c>
      <c r="D2482" t="s">
        <v>1567</v>
      </c>
      <c r="E2482" s="1">
        <v>0</v>
      </c>
    </row>
    <row r="2483" spans="1:5" x14ac:dyDescent="0.25">
      <c r="A2483" t="str">
        <f t="shared" si="38"/>
        <v>S49586600TM000</v>
      </c>
      <c r="B2483">
        <v>86600</v>
      </c>
      <c r="C2483" t="s">
        <v>880</v>
      </c>
      <c r="D2483" t="s">
        <v>1568</v>
      </c>
      <c r="E2483" s="1">
        <v>0</v>
      </c>
    </row>
    <row r="2484" spans="1:5" x14ac:dyDescent="0.25">
      <c r="A2484" t="str">
        <f t="shared" si="38"/>
        <v>S49586600TMR00</v>
      </c>
      <c r="B2484">
        <v>86600</v>
      </c>
      <c r="C2484" t="s">
        <v>880</v>
      </c>
      <c r="D2484" t="s">
        <v>1569</v>
      </c>
      <c r="E2484" s="1">
        <v>0</v>
      </c>
    </row>
    <row r="2485" spans="1:5" x14ac:dyDescent="0.25">
      <c r="A2485" t="str">
        <f t="shared" si="38"/>
        <v>S49586600TN000</v>
      </c>
      <c r="B2485">
        <v>86600</v>
      </c>
      <c r="C2485" t="s">
        <v>880</v>
      </c>
      <c r="D2485" t="s">
        <v>1570</v>
      </c>
      <c r="E2485" s="1">
        <v>0</v>
      </c>
    </row>
    <row r="2486" spans="1:5" x14ac:dyDescent="0.25">
      <c r="A2486" t="str">
        <f t="shared" si="38"/>
        <v>S49586600TNR00</v>
      </c>
      <c r="B2486">
        <v>86600</v>
      </c>
      <c r="C2486" t="s">
        <v>880</v>
      </c>
      <c r="D2486" t="s">
        <v>1571</v>
      </c>
      <c r="E2486" s="1">
        <v>0</v>
      </c>
    </row>
    <row r="2487" spans="1:5" x14ac:dyDescent="0.25">
      <c r="A2487" t="str">
        <f t="shared" si="38"/>
        <v>S49586600TO000</v>
      </c>
      <c r="B2487">
        <v>86600</v>
      </c>
      <c r="C2487" t="s">
        <v>880</v>
      </c>
      <c r="D2487" t="s">
        <v>1572</v>
      </c>
      <c r="E2487" s="1">
        <v>0</v>
      </c>
    </row>
    <row r="2488" spans="1:5" x14ac:dyDescent="0.25">
      <c r="A2488" t="str">
        <f t="shared" si="38"/>
        <v>S49586600TOR00</v>
      </c>
      <c r="B2488">
        <v>86600</v>
      </c>
      <c r="C2488" t="s">
        <v>880</v>
      </c>
      <c r="D2488" t="s">
        <v>1573</v>
      </c>
      <c r="E2488" s="1">
        <v>0</v>
      </c>
    </row>
    <row r="2489" spans="1:5" x14ac:dyDescent="0.25">
      <c r="A2489" t="str">
        <f t="shared" si="38"/>
        <v>S49586600TP000</v>
      </c>
      <c r="B2489">
        <v>86600</v>
      </c>
      <c r="C2489" t="s">
        <v>880</v>
      </c>
      <c r="D2489" t="s">
        <v>1574</v>
      </c>
      <c r="E2489" s="1">
        <v>0</v>
      </c>
    </row>
    <row r="2490" spans="1:5" x14ac:dyDescent="0.25">
      <c r="A2490" t="str">
        <f t="shared" si="38"/>
        <v>S49586600TPR00</v>
      </c>
      <c r="B2490">
        <v>86600</v>
      </c>
      <c r="C2490" t="s">
        <v>880</v>
      </c>
      <c r="D2490" t="s">
        <v>1575</v>
      </c>
      <c r="E2490" s="1">
        <v>0</v>
      </c>
    </row>
    <row r="2491" spans="1:5" x14ac:dyDescent="0.25">
      <c r="A2491" t="str">
        <f t="shared" si="38"/>
        <v>S49586600TQ000</v>
      </c>
      <c r="B2491">
        <v>86600</v>
      </c>
      <c r="C2491" t="s">
        <v>880</v>
      </c>
      <c r="D2491" t="s">
        <v>1576</v>
      </c>
      <c r="E2491" s="1">
        <v>0</v>
      </c>
    </row>
    <row r="2492" spans="1:5" x14ac:dyDescent="0.25">
      <c r="A2492" t="str">
        <f t="shared" si="38"/>
        <v>S49586600TQR00</v>
      </c>
      <c r="B2492">
        <v>86600</v>
      </c>
      <c r="C2492" t="s">
        <v>880</v>
      </c>
      <c r="D2492" t="s">
        <v>1577</v>
      </c>
      <c r="E2492" s="1">
        <v>0</v>
      </c>
    </row>
    <row r="2493" spans="1:5" x14ac:dyDescent="0.25">
      <c r="A2493" t="str">
        <f t="shared" si="38"/>
        <v>S49586600TR000</v>
      </c>
      <c r="B2493">
        <v>86600</v>
      </c>
      <c r="C2493" t="s">
        <v>880</v>
      </c>
      <c r="D2493" t="s">
        <v>1578</v>
      </c>
      <c r="E2493" s="1">
        <v>0</v>
      </c>
    </row>
    <row r="2494" spans="1:5" x14ac:dyDescent="0.25">
      <c r="A2494" t="str">
        <f t="shared" si="38"/>
        <v>S49586600TRR00</v>
      </c>
      <c r="B2494">
        <v>86600</v>
      </c>
      <c r="C2494" t="s">
        <v>880</v>
      </c>
      <c r="D2494" t="s">
        <v>1579</v>
      </c>
      <c r="E2494" s="1">
        <v>0</v>
      </c>
    </row>
    <row r="2495" spans="1:5" x14ac:dyDescent="0.25">
      <c r="A2495" t="str">
        <f t="shared" si="38"/>
        <v>S49586600TS000</v>
      </c>
      <c r="B2495">
        <v>86600</v>
      </c>
      <c r="C2495" t="s">
        <v>880</v>
      </c>
      <c r="D2495" t="s">
        <v>1580</v>
      </c>
      <c r="E2495" s="1">
        <v>0</v>
      </c>
    </row>
    <row r="2496" spans="1:5" x14ac:dyDescent="0.25">
      <c r="A2496" t="str">
        <f t="shared" si="38"/>
        <v>S49586600TSR00</v>
      </c>
      <c r="B2496">
        <v>86600</v>
      </c>
      <c r="C2496" t="s">
        <v>880</v>
      </c>
      <c r="D2496" t="s">
        <v>1581</v>
      </c>
      <c r="E2496" s="1">
        <v>0</v>
      </c>
    </row>
    <row r="2497" spans="1:5" x14ac:dyDescent="0.25">
      <c r="A2497" t="str">
        <f t="shared" si="38"/>
        <v>S49586600TT000</v>
      </c>
      <c r="B2497">
        <v>86600</v>
      </c>
      <c r="C2497" t="s">
        <v>880</v>
      </c>
      <c r="D2497" t="s">
        <v>1582</v>
      </c>
      <c r="E2497" s="1">
        <v>0</v>
      </c>
    </row>
    <row r="2498" spans="1:5" x14ac:dyDescent="0.25">
      <c r="A2498" t="str">
        <f t="shared" si="38"/>
        <v>S49586600TTR00</v>
      </c>
      <c r="B2498">
        <v>86600</v>
      </c>
      <c r="C2498" t="s">
        <v>880</v>
      </c>
      <c r="D2498" t="s">
        <v>1583</v>
      </c>
      <c r="E2498" s="1">
        <v>0</v>
      </c>
    </row>
    <row r="2499" spans="1:5" x14ac:dyDescent="0.25">
      <c r="A2499" t="str">
        <f t="shared" ref="A2499:A2562" si="39">C2499&amp;B2499&amp;D2499</f>
        <v>S49586600TU000</v>
      </c>
      <c r="B2499">
        <v>86600</v>
      </c>
      <c r="C2499" t="s">
        <v>880</v>
      </c>
      <c r="D2499" t="s">
        <v>1584</v>
      </c>
      <c r="E2499" s="1">
        <v>0</v>
      </c>
    </row>
    <row r="2500" spans="1:5" x14ac:dyDescent="0.25">
      <c r="A2500" t="str">
        <f t="shared" si="39"/>
        <v>S49586600TUR00</v>
      </c>
      <c r="B2500">
        <v>86600</v>
      </c>
      <c r="C2500" t="s">
        <v>880</v>
      </c>
      <c r="D2500" t="s">
        <v>1585</v>
      </c>
      <c r="E2500" s="1">
        <v>9714.83</v>
      </c>
    </row>
    <row r="2501" spans="1:5" x14ac:dyDescent="0.25">
      <c r="A2501" t="str">
        <f t="shared" si="39"/>
        <v>S49586600TV000</v>
      </c>
      <c r="B2501">
        <v>86600</v>
      </c>
      <c r="C2501" t="s">
        <v>880</v>
      </c>
      <c r="D2501" t="s">
        <v>1586</v>
      </c>
      <c r="E2501" s="1">
        <v>0</v>
      </c>
    </row>
    <row r="2502" spans="1:5" x14ac:dyDescent="0.25">
      <c r="A2502" t="str">
        <f t="shared" si="39"/>
        <v>S49586600TVR00</v>
      </c>
      <c r="B2502">
        <v>86600</v>
      </c>
      <c r="C2502" t="s">
        <v>880</v>
      </c>
      <c r="D2502" t="s">
        <v>1587</v>
      </c>
      <c r="E2502" s="1">
        <v>407.2</v>
      </c>
    </row>
    <row r="2503" spans="1:5" x14ac:dyDescent="0.25">
      <c r="A2503" t="str">
        <f t="shared" si="39"/>
        <v>S49586600TW000</v>
      </c>
      <c r="B2503">
        <v>86600</v>
      </c>
      <c r="C2503" t="s">
        <v>880</v>
      </c>
      <c r="D2503" t="s">
        <v>1588</v>
      </c>
      <c r="E2503" s="1">
        <v>0</v>
      </c>
    </row>
    <row r="2504" spans="1:5" x14ac:dyDescent="0.25">
      <c r="A2504" t="str">
        <f t="shared" si="39"/>
        <v>S49586600TWR00</v>
      </c>
      <c r="B2504">
        <v>86600</v>
      </c>
      <c r="C2504" t="s">
        <v>880</v>
      </c>
      <c r="D2504" t="s">
        <v>1589</v>
      </c>
      <c r="E2504" s="1">
        <v>0</v>
      </c>
    </row>
    <row r="2505" spans="1:5" x14ac:dyDescent="0.25">
      <c r="A2505" t="str">
        <f t="shared" si="39"/>
        <v>S49586600TX000</v>
      </c>
      <c r="B2505">
        <v>86600</v>
      </c>
      <c r="C2505" t="s">
        <v>880</v>
      </c>
      <c r="D2505" t="s">
        <v>1590</v>
      </c>
      <c r="E2505" s="1">
        <v>0</v>
      </c>
    </row>
    <row r="2506" spans="1:5" x14ac:dyDescent="0.25">
      <c r="A2506" t="str">
        <f t="shared" si="39"/>
        <v>S49586600TXR00</v>
      </c>
      <c r="B2506">
        <v>86600</v>
      </c>
      <c r="C2506" t="s">
        <v>880</v>
      </c>
      <c r="D2506" t="s">
        <v>1591</v>
      </c>
      <c r="E2506" s="1">
        <v>1042328.17</v>
      </c>
    </row>
    <row r="2507" spans="1:5" x14ac:dyDescent="0.25">
      <c r="A2507" t="str">
        <f t="shared" si="39"/>
        <v>S49586600TY000</v>
      </c>
      <c r="B2507">
        <v>86600</v>
      </c>
      <c r="C2507" t="s">
        <v>880</v>
      </c>
      <c r="D2507" t="s">
        <v>1592</v>
      </c>
      <c r="E2507" s="1">
        <v>0</v>
      </c>
    </row>
    <row r="2508" spans="1:5" x14ac:dyDescent="0.25">
      <c r="A2508" t="str">
        <f t="shared" si="39"/>
        <v>S49586600TYR00</v>
      </c>
      <c r="B2508">
        <v>86600</v>
      </c>
      <c r="C2508" t="s">
        <v>880</v>
      </c>
      <c r="D2508" t="s">
        <v>1593</v>
      </c>
      <c r="E2508" s="1">
        <v>0</v>
      </c>
    </row>
    <row r="2509" spans="1:5" x14ac:dyDescent="0.25">
      <c r="A2509" t="str">
        <f t="shared" si="39"/>
        <v>S49586600TZ000</v>
      </c>
      <c r="B2509">
        <v>86600</v>
      </c>
      <c r="C2509" t="s">
        <v>880</v>
      </c>
      <c r="D2509" t="s">
        <v>1594</v>
      </c>
      <c r="E2509" s="1">
        <v>0</v>
      </c>
    </row>
    <row r="2510" spans="1:5" x14ac:dyDescent="0.25">
      <c r="A2510" t="str">
        <f t="shared" si="39"/>
        <v>S49586600TZR00</v>
      </c>
      <c r="B2510">
        <v>86600</v>
      </c>
      <c r="C2510" t="s">
        <v>880</v>
      </c>
      <c r="D2510" t="s">
        <v>1595</v>
      </c>
      <c r="E2510" s="1">
        <v>25558.19</v>
      </c>
    </row>
    <row r="2511" spans="1:5" x14ac:dyDescent="0.25">
      <c r="A2511" t="str">
        <f t="shared" si="39"/>
        <v>S49586600U0000</v>
      </c>
      <c r="B2511">
        <v>86600</v>
      </c>
      <c r="C2511" t="s">
        <v>880</v>
      </c>
      <c r="D2511" t="s">
        <v>1596</v>
      </c>
      <c r="E2511" s="1">
        <v>0</v>
      </c>
    </row>
    <row r="2512" spans="1:5" x14ac:dyDescent="0.25">
      <c r="A2512" t="str">
        <f t="shared" si="39"/>
        <v>S49586600U0R00</v>
      </c>
      <c r="B2512">
        <v>86600</v>
      </c>
      <c r="C2512" t="s">
        <v>880</v>
      </c>
      <c r="D2512" t="s">
        <v>1597</v>
      </c>
      <c r="E2512" s="1">
        <v>0</v>
      </c>
    </row>
    <row r="2513" spans="1:5" x14ac:dyDescent="0.25">
      <c r="A2513" t="str">
        <f t="shared" si="39"/>
        <v>S49586600UG000</v>
      </c>
      <c r="B2513">
        <v>86600</v>
      </c>
      <c r="C2513" t="s">
        <v>880</v>
      </c>
      <c r="D2513" t="s">
        <v>1598</v>
      </c>
      <c r="E2513" s="1">
        <v>0</v>
      </c>
    </row>
    <row r="2514" spans="1:5" x14ac:dyDescent="0.25">
      <c r="A2514" t="str">
        <f t="shared" si="39"/>
        <v>S49586600UGM00</v>
      </c>
      <c r="B2514">
        <v>86600</v>
      </c>
      <c r="C2514" t="s">
        <v>880</v>
      </c>
      <c r="D2514" t="s">
        <v>1599</v>
      </c>
      <c r="E2514" s="1">
        <v>-35918032.979999997</v>
      </c>
    </row>
    <row r="2515" spans="1:5" x14ac:dyDescent="0.25">
      <c r="A2515" t="str">
        <f t="shared" si="39"/>
        <v>S49586600UP000</v>
      </c>
      <c r="B2515">
        <v>86600</v>
      </c>
      <c r="C2515" t="s">
        <v>880</v>
      </c>
      <c r="D2515" t="s">
        <v>1600</v>
      </c>
      <c r="E2515" s="1">
        <v>0</v>
      </c>
    </row>
    <row r="2516" spans="1:5" x14ac:dyDescent="0.25">
      <c r="A2516" t="str">
        <f t="shared" si="39"/>
        <v>S49586600UPR00</v>
      </c>
      <c r="B2516">
        <v>86600</v>
      </c>
      <c r="C2516" t="s">
        <v>880</v>
      </c>
      <c r="D2516" t="s">
        <v>1601</v>
      </c>
      <c r="E2516" s="1">
        <v>0</v>
      </c>
    </row>
    <row r="2517" spans="1:5" x14ac:dyDescent="0.25">
      <c r="A2517" t="str">
        <f t="shared" si="39"/>
        <v>S49586600UQ000</v>
      </c>
      <c r="B2517">
        <v>86600</v>
      </c>
      <c r="C2517" t="s">
        <v>880</v>
      </c>
      <c r="D2517" t="s">
        <v>1602</v>
      </c>
      <c r="E2517" s="1">
        <v>0</v>
      </c>
    </row>
    <row r="2518" spans="1:5" x14ac:dyDescent="0.25">
      <c r="A2518" t="str">
        <f t="shared" si="39"/>
        <v>S49586600UR000</v>
      </c>
      <c r="B2518">
        <v>86600</v>
      </c>
      <c r="C2518" t="s">
        <v>880</v>
      </c>
      <c r="D2518" t="s">
        <v>1603</v>
      </c>
      <c r="E2518" s="1">
        <v>0</v>
      </c>
    </row>
    <row r="2519" spans="1:5" x14ac:dyDescent="0.25">
      <c r="A2519" t="str">
        <f t="shared" si="39"/>
        <v>S49586600US000</v>
      </c>
      <c r="B2519">
        <v>86600</v>
      </c>
      <c r="C2519" t="s">
        <v>880</v>
      </c>
      <c r="D2519" t="s">
        <v>1604</v>
      </c>
      <c r="E2519" s="1">
        <v>0</v>
      </c>
    </row>
    <row r="2520" spans="1:5" x14ac:dyDescent="0.25">
      <c r="A2520" t="str">
        <f t="shared" si="39"/>
        <v>S49586600UT000</v>
      </c>
      <c r="B2520">
        <v>86600</v>
      </c>
      <c r="C2520" t="s">
        <v>880</v>
      </c>
      <c r="D2520" t="s">
        <v>1605</v>
      </c>
      <c r="E2520" s="1">
        <v>0</v>
      </c>
    </row>
    <row r="2521" spans="1:5" x14ac:dyDescent="0.25">
      <c r="A2521" t="str">
        <f t="shared" si="39"/>
        <v>S49586600UU000</v>
      </c>
      <c r="B2521">
        <v>86600</v>
      </c>
      <c r="C2521" t="s">
        <v>880</v>
      </c>
      <c r="D2521" t="s">
        <v>1606</v>
      </c>
      <c r="E2521" s="1">
        <v>0</v>
      </c>
    </row>
    <row r="2522" spans="1:5" x14ac:dyDescent="0.25">
      <c r="A2522" t="str">
        <f t="shared" si="39"/>
        <v>S49586600UU0R0</v>
      </c>
      <c r="B2522">
        <v>86600</v>
      </c>
      <c r="C2522" t="s">
        <v>880</v>
      </c>
      <c r="D2522" t="s">
        <v>1607</v>
      </c>
      <c r="E2522" s="1">
        <v>0</v>
      </c>
    </row>
    <row r="2523" spans="1:5" x14ac:dyDescent="0.25">
      <c r="A2523" t="str">
        <f t="shared" si="39"/>
        <v>S49586600UUM00</v>
      </c>
      <c r="B2523">
        <v>86600</v>
      </c>
      <c r="C2523" t="s">
        <v>880</v>
      </c>
      <c r="D2523" t="s">
        <v>1608</v>
      </c>
      <c r="E2523" s="1">
        <v>0</v>
      </c>
    </row>
    <row r="2524" spans="1:5" x14ac:dyDescent="0.25">
      <c r="A2524" t="str">
        <f t="shared" si="39"/>
        <v>S49586600UUP00</v>
      </c>
      <c r="B2524">
        <v>86600</v>
      </c>
      <c r="C2524" t="s">
        <v>880</v>
      </c>
      <c r="D2524" t="s">
        <v>1346</v>
      </c>
      <c r="E2524" s="1">
        <v>-38303644.710000001</v>
      </c>
    </row>
    <row r="2525" spans="1:5" x14ac:dyDescent="0.25">
      <c r="A2525" t="str">
        <f t="shared" si="39"/>
        <v>S49586600UUR00</v>
      </c>
      <c r="B2525">
        <v>86600</v>
      </c>
      <c r="C2525" t="s">
        <v>880</v>
      </c>
      <c r="D2525" t="s">
        <v>1347</v>
      </c>
      <c r="E2525" s="1">
        <v>0</v>
      </c>
    </row>
    <row r="2526" spans="1:5" x14ac:dyDescent="0.25">
      <c r="A2526" t="str">
        <f t="shared" si="39"/>
        <v>S49586600UUS00</v>
      </c>
      <c r="B2526">
        <v>86600</v>
      </c>
      <c r="C2526" t="s">
        <v>880</v>
      </c>
      <c r="D2526" t="s">
        <v>1609</v>
      </c>
      <c r="E2526" s="1">
        <v>0</v>
      </c>
    </row>
    <row r="2527" spans="1:5" x14ac:dyDescent="0.25">
      <c r="A2527" t="str">
        <f t="shared" si="39"/>
        <v>S49586600UUT00</v>
      </c>
      <c r="B2527">
        <v>86600</v>
      </c>
      <c r="C2527" t="s">
        <v>880</v>
      </c>
      <c r="D2527" t="s">
        <v>1610</v>
      </c>
      <c r="E2527" s="1">
        <v>0</v>
      </c>
    </row>
    <row r="2528" spans="1:5" x14ac:dyDescent="0.25">
      <c r="A2528" t="str">
        <f t="shared" si="39"/>
        <v>S49586600UUU00</v>
      </c>
      <c r="B2528">
        <v>86600</v>
      </c>
      <c r="C2528" t="s">
        <v>880</v>
      </c>
      <c r="D2528" t="s">
        <v>1611</v>
      </c>
      <c r="E2528" s="1">
        <v>0</v>
      </c>
    </row>
    <row r="2529" spans="1:5" x14ac:dyDescent="0.25">
      <c r="A2529" t="str">
        <f t="shared" si="39"/>
        <v>S49586600UUUR0</v>
      </c>
      <c r="B2529">
        <v>86600</v>
      </c>
      <c r="C2529" t="s">
        <v>880</v>
      </c>
      <c r="D2529" t="s">
        <v>1612</v>
      </c>
      <c r="E2529" s="1">
        <v>62671967.740000002</v>
      </c>
    </row>
    <row r="2530" spans="1:5" x14ac:dyDescent="0.25">
      <c r="A2530" t="str">
        <f t="shared" si="39"/>
        <v>S49586600UV000</v>
      </c>
      <c r="B2530">
        <v>86600</v>
      </c>
      <c r="C2530" t="s">
        <v>880</v>
      </c>
      <c r="D2530" t="s">
        <v>1613</v>
      </c>
      <c r="E2530" s="1">
        <v>0</v>
      </c>
    </row>
    <row r="2531" spans="1:5" x14ac:dyDescent="0.25">
      <c r="A2531" t="str">
        <f t="shared" si="39"/>
        <v>S49586600UVR00</v>
      </c>
      <c r="B2531">
        <v>86600</v>
      </c>
      <c r="C2531" t="s">
        <v>880</v>
      </c>
      <c r="D2531" t="s">
        <v>1614</v>
      </c>
      <c r="E2531" s="1">
        <v>-59310.14</v>
      </c>
    </row>
    <row r="2532" spans="1:5" x14ac:dyDescent="0.25">
      <c r="A2532" t="str">
        <f t="shared" si="39"/>
        <v>S49586600UW000</v>
      </c>
      <c r="B2532">
        <v>86600</v>
      </c>
      <c r="C2532" t="s">
        <v>880</v>
      </c>
      <c r="D2532" t="s">
        <v>1615</v>
      </c>
      <c r="E2532" s="1">
        <v>0</v>
      </c>
    </row>
    <row r="2533" spans="1:5" x14ac:dyDescent="0.25">
      <c r="A2533" t="str">
        <f t="shared" si="39"/>
        <v>S49586600UWR00</v>
      </c>
      <c r="B2533">
        <v>86600</v>
      </c>
      <c r="C2533" t="s">
        <v>880</v>
      </c>
      <c r="D2533" t="s">
        <v>1353</v>
      </c>
      <c r="E2533" s="1">
        <v>0</v>
      </c>
    </row>
    <row r="2534" spans="1:5" x14ac:dyDescent="0.25">
      <c r="A2534" t="str">
        <f t="shared" si="39"/>
        <v>S49586600UWZ00</v>
      </c>
      <c r="B2534">
        <v>86600</v>
      </c>
      <c r="C2534" t="s">
        <v>880</v>
      </c>
      <c r="D2534" t="s">
        <v>1616</v>
      </c>
      <c r="E2534" s="1">
        <v>0</v>
      </c>
    </row>
    <row r="2535" spans="1:5" x14ac:dyDescent="0.25">
      <c r="A2535" t="str">
        <f t="shared" si="39"/>
        <v>S49586600UX000</v>
      </c>
      <c r="B2535">
        <v>86600</v>
      </c>
      <c r="C2535" t="s">
        <v>880</v>
      </c>
      <c r="D2535" t="s">
        <v>1617</v>
      </c>
      <c r="E2535" s="1">
        <v>0</v>
      </c>
    </row>
    <row r="2536" spans="1:5" x14ac:dyDescent="0.25">
      <c r="A2536" t="str">
        <f t="shared" si="39"/>
        <v>S49586600UXR00</v>
      </c>
      <c r="B2536">
        <v>86600</v>
      </c>
      <c r="C2536" t="s">
        <v>880</v>
      </c>
      <c r="D2536" t="s">
        <v>1618</v>
      </c>
      <c r="E2536" s="1">
        <v>-1446176.45</v>
      </c>
    </row>
    <row r="2537" spans="1:5" x14ac:dyDescent="0.25">
      <c r="A2537" t="str">
        <f t="shared" si="39"/>
        <v>S49586600UY000</v>
      </c>
      <c r="B2537">
        <v>86600</v>
      </c>
      <c r="C2537" t="s">
        <v>880</v>
      </c>
      <c r="D2537" t="s">
        <v>1619</v>
      </c>
      <c r="E2537" s="1">
        <v>0</v>
      </c>
    </row>
    <row r="2538" spans="1:5" x14ac:dyDescent="0.25">
      <c r="A2538" t="str">
        <f t="shared" si="39"/>
        <v>S49586600UYR00</v>
      </c>
      <c r="B2538">
        <v>86600</v>
      </c>
      <c r="C2538" t="s">
        <v>880</v>
      </c>
      <c r="D2538" t="s">
        <v>1620</v>
      </c>
      <c r="E2538" s="1">
        <v>0</v>
      </c>
    </row>
    <row r="2539" spans="1:5" x14ac:dyDescent="0.25">
      <c r="A2539" t="str">
        <f t="shared" si="39"/>
        <v>S49586600UZ000</v>
      </c>
      <c r="B2539">
        <v>86600</v>
      </c>
      <c r="C2539" t="s">
        <v>880</v>
      </c>
      <c r="D2539" t="s">
        <v>1621</v>
      </c>
      <c r="E2539" s="1">
        <v>0</v>
      </c>
    </row>
    <row r="2540" spans="1:5" x14ac:dyDescent="0.25">
      <c r="A2540" t="str">
        <f t="shared" si="39"/>
        <v>S49586600UZR00</v>
      </c>
      <c r="B2540">
        <v>86600</v>
      </c>
      <c r="C2540" t="s">
        <v>880</v>
      </c>
      <c r="D2540" t="s">
        <v>1622</v>
      </c>
      <c r="E2540" s="1">
        <v>0</v>
      </c>
    </row>
    <row r="2541" spans="1:5" x14ac:dyDescent="0.25">
      <c r="A2541" t="str">
        <f t="shared" si="39"/>
        <v>S49586600V0000</v>
      </c>
      <c r="B2541">
        <v>86600</v>
      </c>
      <c r="C2541" t="s">
        <v>880</v>
      </c>
      <c r="D2541" t="s">
        <v>1623</v>
      </c>
      <c r="E2541" s="1">
        <v>0</v>
      </c>
    </row>
    <row r="2542" spans="1:5" x14ac:dyDescent="0.25">
      <c r="A2542" t="str">
        <f t="shared" si="39"/>
        <v>S49586600VOR00</v>
      </c>
      <c r="B2542">
        <v>86600</v>
      </c>
      <c r="C2542" t="s">
        <v>880</v>
      </c>
      <c r="D2542" t="s">
        <v>1624</v>
      </c>
      <c r="E2542" s="1">
        <v>-524402.13</v>
      </c>
    </row>
    <row r="2543" spans="1:5" x14ac:dyDescent="0.25">
      <c r="A2543" t="str">
        <f t="shared" si="39"/>
        <v>S49586600W0R00</v>
      </c>
      <c r="B2543">
        <v>86600</v>
      </c>
      <c r="C2543" t="s">
        <v>880</v>
      </c>
      <c r="D2543" t="s">
        <v>1625</v>
      </c>
      <c r="E2543" s="1">
        <v>0</v>
      </c>
    </row>
    <row r="2544" spans="1:5" x14ac:dyDescent="0.25">
      <c r="A2544" t="str">
        <f t="shared" si="39"/>
        <v>S49586600WE000</v>
      </c>
      <c r="B2544">
        <v>86600</v>
      </c>
      <c r="C2544" t="s">
        <v>880</v>
      </c>
      <c r="D2544" t="s">
        <v>1626</v>
      </c>
      <c r="E2544" s="1">
        <v>0</v>
      </c>
    </row>
    <row r="2545" spans="1:5" x14ac:dyDescent="0.25">
      <c r="A2545" t="str">
        <f t="shared" si="39"/>
        <v>S49586600WER00</v>
      </c>
      <c r="B2545">
        <v>86600</v>
      </c>
      <c r="C2545" t="s">
        <v>880</v>
      </c>
      <c r="D2545" t="s">
        <v>1627</v>
      </c>
      <c r="E2545" s="1">
        <v>-847387.71</v>
      </c>
    </row>
    <row r="2546" spans="1:5" x14ac:dyDescent="0.25">
      <c r="A2546" t="str">
        <f t="shared" si="39"/>
        <v>S49586600WF000</v>
      </c>
      <c r="B2546">
        <v>86600</v>
      </c>
      <c r="C2546" t="s">
        <v>880</v>
      </c>
      <c r="D2546" t="s">
        <v>1628</v>
      </c>
      <c r="E2546" s="1">
        <v>0</v>
      </c>
    </row>
    <row r="2547" spans="1:5" x14ac:dyDescent="0.25">
      <c r="A2547" t="str">
        <f t="shared" si="39"/>
        <v>S49586600WFR00</v>
      </c>
      <c r="B2547">
        <v>86600</v>
      </c>
      <c r="C2547" t="s">
        <v>880</v>
      </c>
      <c r="D2547" t="s">
        <v>1629</v>
      </c>
      <c r="E2547" s="1">
        <v>-70954.89</v>
      </c>
    </row>
    <row r="2548" spans="1:5" x14ac:dyDescent="0.25">
      <c r="A2548" t="str">
        <f t="shared" si="39"/>
        <v>S49586600WG000</v>
      </c>
      <c r="B2548">
        <v>86600</v>
      </c>
      <c r="C2548" t="s">
        <v>880</v>
      </c>
      <c r="D2548" t="s">
        <v>1630</v>
      </c>
      <c r="E2548" s="1">
        <v>0</v>
      </c>
    </row>
    <row r="2549" spans="1:5" x14ac:dyDescent="0.25">
      <c r="A2549" t="str">
        <f t="shared" si="39"/>
        <v>S49586600WOR00</v>
      </c>
      <c r="B2549">
        <v>86600</v>
      </c>
      <c r="C2549" t="s">
        <v>880</v>
      </c>
      <c r="D2549" t="s">
        <v>1631</v>
      </c>
      <c r="E2549" s="1">
        <v>0</v>
      </c>
    </row>
    <row r="2550" spans="1:5" x14ac:dyDescent="0.25">
      <c r="A2550" t="str">
        <f t="shared" si="39"/>
        <v>S49586600WR000</v>
      </c>
      <c r="B2550">
        <v>86600</v>
      </c>
      <c r="C2550" t="s">
        <v>880</v>
      </c>
      <c r="D2550" t="s">
        <v>1632</v>
      </c>
      <c r="E2550" s="1">
        <v>0</v>
      </c>
    </row>
    <row r="2551" spans="1:5" x14ac:dyDescent="0.25">
      <c r="A2551" t="str">
        <f t="shared" si="39"/>
        <v>S49586600WRR00</v>
      </c>
      <c r="B2551">
        <v>86600</v>
      </c>
      <c r="C2551" t="s">
        <v>880</v>
      </c>
      <c r="D2551" t="s">
        <v>1633</v>
      </c>
      <c r="E2551" s="1">
        <v>0</v>
      </c>
    </row>
    <row r="2552" spans="1:5" x14ac:dyDescent="0.25">
      <c r="A2552" t="str">
        <f t="shared" si="39"/>
        <v>S49586600WS000</v>
      </c>
      <c r="B2552">
        <v>86600</v>
      </c>
      <c r="C2552" t="s">
        <v>880</v>
      </c>
      <c r="D2552" t="s">
        <v>1634</v>
      </c>
      <c r="E2552" s="1">
        <v>-1471328.22</v>
      </c>
    </row>
    <row r="2553" spans="1:5" x14ac:dyDescent="0.25">
      <c r="A2553" t="str">
        <f t="shared" si="39"/>
        <v>S49586600WS100</v>
      </c>
      <c r="B2553">
        <v>86600</v>
      </c>
      <c r="C2553" t="s">
        <v>880</v>
      </c>
      <c r="D2553" t="s">
        <v>945</v>
      </c>
      <c r="E2553" s="1">
        <v>0</v>
      </c>
    </row>
    <row r="2554" spans="1:5" x14ac:dyDescent="0.25">
      <c r="A2554" t="str">
        <f t="shared" si="39"/>
        <v>S49586600WS150</v>
      </c>
      <c r="B2554">
        <v>86600</v>
      </c>
      <c r="C2554" t="s">
        <v>880</v>
      </c>
      <c r="D2554" t="s">
        <v>946</v>
      </c>
      <c r="E2554" s="1">
        <v>0</v>
      </c>
    </row>
    <row r="2555" spans="1:5" x14ac:dyDescent="0.25">
      <c r="A2555" t="str">
        <f t="shared" si="39"/>
        <v>S49586600X0000</v>
      </c>
      <c r="B2555">
        <v>86600</v>
      </c>
      <c r="C2555" t="s">
        <v>880</v>
      </c>
      <c r="D2555" t="s">
        <v>1635</v>
      </c>
      <c r="E2555" s="1">
        <v>0</v>
      </c>
    </row>
    <row r="2556" spans="1:5" x14ac:dyDescent="0.25">
      <c r="A2556" t="str">
        <f t="shared" si="39"/>
        <v>S49586600XC000</v>
      </c>
      <c r="B2556">
        <v>86600</v>
      </c>
      <c r="C2556" t="s">
        <v>880</v>
      </c>
      <c r="D2556" t="s">
        <v>1636</v>
      </c>
      <c r="E2556" s="1">
        <v>0</v>
      </c>
    </row>
    <row r="2557" spans="1:5" x14ac:dyDescent="0.25">
      <c r="A2557" t="str">
        <f t="shared" si="39"/>
        <v>S49586600XD000</v>
      </c>
      <c r="B2557">
        <v>86600</v>
      </c>
      <c r="C2557" t="s">
        <v>880</v>
      </c>
      <c r="D2557" t="s">
        <v>1637</v>
      </c>
      <c r="E2557" s="1">
        <v>0</v>
      </c>
    </row>
    <row r="2558" spans="1:5" x14ac:dyDescent="0.25">
      <c r="A2558" t="str">
        <f t="shared" si="39"/>
        <v>S49586600XE000</v>
      </c>
      <c r="B2558">
        <v>86600</v>
      </c>
      <c r="C2558" t="s">
        <v>880</v>
      </c>
      <c r="D2558" t="s">
        <v>1638</v>
      </c>
      <c r="E2558" s="1">
        <v>0</v>
      </c>
    </row>
    <row r="2559" spans="1:5" x14ac:dyDescent="0.25">
      <c r="A2559" t="str">
        <f t="shared" si="39"/>
        <v>S49586600XF000</v>
      </c>
      <c r="B2559">
        <v>86600</v>
      </c>
      <c r="C2559" t="s">
        <v>880</v>
      </c>
      <c r="D2559" t="s">
        <v>1639</v>
      </c>
      <c r="E2559" s="1">
        <v>0</v>
      </c>
    </row>
    <row r="2560" spans="1:5" x14ac:dyDescent="0.25">
      <c r="A2560" t="str">
        <f t="shared" si="39"/>
        <v>S49586600XG000</v>
      </c>
      <c r="B2560">
        <v>86600</v>
      </c>
      <c r="C2560" t="s">
        <v>880</v>
      </c>
      <c r="D2560" t="s">
        <v>1640</v>
      </c>
      <c r="E2560" s="1">
        <v>0</v>
      </c>
    </row>
    <row r="2561" spans="1:5" x14ac:dyDescent="0.25">
      <c r="A2561" t="str">
        <f t="shared" si="39"/>
        <v>S49586600XM000</v>
      </c>
      <c r="B2561">
        <v>86600</v>
      </c>
      <c r="C2561" t="s">
        <v>880</v>
      </c>
      <c r="D2561" t="s">
        <v>1641</v>
      </c>
      <c r="E2561" s="1">
        <v>0</v>
      </c>
    </row>
    <row r="2562" spans="1:5" x14ac:dyDescent="0.25">
      <c r="A2562" t="str">
        <f t="shared" si="39"/>
        <v>S49586600Y0000</v>
      </c>
      <c r="B2562">
        <v>86600</v>
      </c>
      <c r="C2562" t="s">
        <v>880</v>
      </c>
      <c r="D2562" t="s">
        <v>1642</v>
      </c>
      <c r="E2562" s="1">
        <v>0</v>
      </c>
    </row>
    <row r="2563" spans="1:5" x14ac:dyDescent="0.25">
      <c r="A2563" t="str">
        <f t="shared" ref="A2563:A2626" si="40">C2563&amp;B2563&amp;D2563</f>
        <v>S49586600Y0R00</v>
      </c>
      <c r="B2563">
        <v>86600</v>
      </c>
      <c r="C2563" t="s">
        <v>880</v>
      </c>
      <c r="D2563" t="s">
        <v>1643</v>
      </c>
      <c r="E2563" s="1">
        <v>44959.71</v>
      </c>
    </row>
    <row r="2564" spans="1:5" x14ac:dyDescent="0.25">
      <c r="A2564" t="str">
        <f t="shared" si="40"/>
        <v>S49586600YA000</v>
      </c>
      <c r="B2564">
        <v>86600</v>
      </c>
      <c r="C2564" t="s">
        <v>880</v>
      </c>
      <c r="D2564" t="s">
        <v>1644</v>
      </c>
      <c r="E2564" s="1">
        <v>0</v>
      </c>
    </row>
    <row r="2565" spans="1:5" x14ac:dyDescent="0.25">
      <c r="A2565" t="str">
        <f t="shared" si="40"/>
        <v>S49586600YAR00</v>
      </c>
      <c r="B2565">
        <v>86600</v>
      </c>
      <c r="C2565" t="s">
        <v>880</v>
      </c>
      <c r="D2565" t="s">
        <v>1524</v>
      </c>
      <c r="E2565" s="1">
        <v>0</v>
      </c>
    </row>
    <row r="2566" spans="1:5" x14ac:dyDescent="0.25">
      <c r="A2566" t="str">
        <f t="shared" si="40"/>
        <v>S49586600YG000</v>
      </c>
      <c r="B2566">
        <v>86600</v>
      </c>
      <c r="C2566" t="s">
        <v>880</v>
      </c>
      <c r="D2566" t="s">
        <v>1645</v>
      </c>
      <c r="E2566" s="1">
        <v>0</v>
      </c>
    </row>
    <row r="2567" spans="1:5" x14ac:dyDescent="0.25">
      <c r="A2567" t="str">
        <f t="shared" si="40"/>
        <v>S49586600YG990</v>
      </c>
      <c r="B2567">
        <v>86600</v>
      </c>
      <c r="C2567" t="s">
        <v>880</v>
      </c>
      <c r="D2567" t="s">
        <v>1646</v>
      </c>
      <c r="E2567" s="1">
        <v>0</v>
      </c>
    </row>
    <row r="2568" spans="1:5" x14ac:dyDescent="0.25">
      <c r="A2568" t="str">
        <f t="shared" si="40"/>
        <v>S49586600YGR00</v>
      </c>
      <c r="B2568">
        <v>86600</v>
      </c>
      <c r="C2568" t="s">
        <v>880</v>
      </c>
      <c r="D2568" t="s">
        <v>1647</v>
      </c>
      <c r="E2568" s="1">
        <v>-3049.52</v>
      </c>
    </row>
    <row r="2569" spans="1:5" x14ac:dyDescent="0.25">
      <c r="A2569" t="str">
        <f t="shared" si="40"/>
        <v>S49586600YGZ00</v>
      </c>
      <c r="B2569">
        <v>86600</v>
      </c>
      <c r="C2569" t="s">
        <v>880</v>
      </c>
      <c r="D2569" t="s">
        <v>947</v>
      </c>
      <c r="E2569" s="1">
        <v>0</v>
      </c>
    </row>
    <row r="2570" spans="1:5" x14ac:dyDescent="0.25">
      <c r="A2570" t="str">
        <f t="shared" si="40"/>
        <v>S49586600YM000</v>
      </c>
      <c r="B2570">
        <v>86600</v>
      </c>
      <c r="C2570" t="s">
        <v>880</v>
      </c>
      <c r="D2570" t="s">
        <v>1648</v>
      </c>
      <c r="E2570" s="1">
        <v>0</v>
      </c>
    </row>
    <row r="2571" spans="1:5" x14ac:dyDescent="0.25">
      <c r="A2571" t="str">
        <f t="shared" si="40"/>
        <v>S49586600YM100</v>
      </c>
      <c r="B2571">
        <v>86600</v>
      </c>
      <c r="C2571" t="s">
        <v>880</v>
      </c>
      <c r="D2571" t="s">
        <v>924</v>
      </c>
      <c r="E2571" s="1">
        <v>0</v>
      </c>
    </row>
    <row r="2572" spans="1:5" x14ac:dyDescent="0.25">
      <c r="A2572" t="str">
        <f t="shared" si="40"/>
        <v>S49586600YM990</v>
      </c>
      <c r="B2572">
        <v>86600</v>
      </c>
      <c r="C2572" t="s">
        <v>880</v>
      </c>
      <c r="D2572" t="s">
        <v>1649</v>
      </c>
      <c r="E2572" s="1">
        <v>0</v>
      </c>
    </row>
    <row r="2573" spans="1:5" x14ac:dyDescent="0.25">
      <c r="A2573" t="str">
        <f t="shared" si="40"/>
        <v>S49586600YMG00</v>
      </c>
      <c r="B2573">
        <v>86600</v>
      </c>
      <c r="C2573" t="s">
        <v>880</v>
      </c>
      <c r="D2573" t="s">
        <v>1196</v>
      </c>
      <c r="E2573" s="1">
        <v>0</v>
      </c>
    </row>
    <row r="2574" spans="1:5" x14ac:dyDescent="0.25">
      <c r="A2574" t="str">
        <f t="shared" si="40"/>
        <v>S49586600YMR00</v>
      </c>
      <c r="B2574">
        <v>86600</v>
      </c>
      <c r="C2574" t="s">
        <v>880</v>
      </c>
      <c r="D2574" t="s">
        <v>1650</v>
      </c>
      <c r="E2574" s="1">
        <v>56163.35</v>
      </c>
    </row>
    <row r="2575" spans="1:5" x14ac:dyDescent="0.25">
      <c r="A2575" t="str">
        <f t="shared" si="40"/>
        <v>S49586600YMZ00</v>
      </c>
      <c r="B2575">
        <v>86600</v>
      </c>
      <c r="C2575" t="s">
        <v>880</v>
      </c>
      <c r="D2575" t="s">
        <v>1651</v>
      </c>
      <c r="E2575" s="1">
        <v>0</v>
      </c>
    </row>
    <row r="2576" spans="1:5" x14ac:dyDescent="0.25">
      <c r="A2576" t="str">
        <f t="shared" si="40"/>
        <v>S49586600YR000</v>
      </c>
      <c r="B2576">
        <v>86600</v>
      </c>
      <c r="C2576" t="s">
        <v>880</v>
      </c>
      <c r="D2576" t="s">
        <v>1652</v>
      </c>
      <c r="E2576" s="1">
        <v>0</v>
      </c>
    </row>
    <row r="2577" spans="1:5" x14ac:dyDescent="0.25">
      <c r="A2577" t="str">
        <f t="shared" si="40"/>
        <v>S49586600YZ000</v>
      </c>
      <c r="B2577">
        <v>86600</v>
      </c>
      <c r="C2577" t="s">
        <v>880</v>
      </c>
      <c r="D2577" t="s">
        <v>1653</v>
      </c>
      <c r="E2577" s="1">
        <v>0</v>
      </c>
    </row>
    <row r="2578" spans="1:5" x14ac:dyDescent="0.25">
      <c r="A2578" t="str">
        <f t="shared" si="40"/>
        <v>S49586600Z0000</v>
      </c>
      <c r="B2578">
        <v>86600</v>
      </c>
      <c r="C2578" t="s">
        <v>880</v>
      </c>
      <c r="D2578" t="s">
        <v>1654</v>
      </c>
      <c r="E2578" s="1">
        <v>0</v>
      </c>
    </row>
    <row r="2579" spans="1:5" x14ac:dyDescent="0.25">
      <c r="A2579" t="str">
        <f t="shared" si="40"/>
        <v>S49586600Z0100</v>
      </c>
      <c r="B2579">
        <v>86600</v>
      </c>
      <c r="C2579" t="s">
        <v>880</v>
      </c>
      <c r="D2579" t="s">
        <v>892</v>
      </c>
      <c r="E2579" s="1">
        <v>0</v>
      </c>
    </row>
    <row r="2580" spans="1:5" x14ac:dyDescent="0.25">
      <c r="A2580" t="str">
        <f t="shared" si="40"/>
        <v>S49586600Z0200</v>
      </c>
      <c r="B2580">
        <v>86600</v>
      </c>
      <c r="C2580" t="s">
        <v>880</v>
      </c>
      <c r="D2580" t="s">
        <v>1198</v>
      </c>
      <c r="E2580" s="1">
        <v>0</v>
      </c>
    </row>
    <row r="2581" spans="1:5" x14ac:dyDescent="0.25">
      <c r="A2581" t="str">
        <f t="shared" si="40"/>
        <v>S49586600Z0300</v>
      </c>
      <c r="B2581">
        <v>86600</v>
      </c>
      <c r="C2581" t="s">
        <v>880</v>
      </c>
      <c r="D2581" t="s">
        <v>893</v>
      </c>
      <c r="E2581" s="1">
        <v>0</v>
      </c>
    </row>
    <row r="2582" spans="1:5" x14ac:dyDescent="0.25">
      <c r="A2582" t="str">
        <f t="shared" si="40"/>
        <v>S49586600Z0400</v>
      </c>
      <c r="B2582">
        <v>86600</v>
      </c>
      <c r="C2582" t="s">
        <v>880</v>
      </c>
      <c r="D2582" t="s">
        <v>949</v>
      </c>
      <c r="E2582" s="1">
        <v>0</v>
      </c>
    </row>
    <row r="2583" spans="1:5" x14ac:dyDescent="0.25">
      <c r="A2583" t="str">
        <f t="shared" si="40"/>
        <v>S49586600Z0500</v>
      </c>
      <c r="B2583">
        <v>86600</v>
      </c>
      <c r="C2583" t="s">
        <v>880</v>
      </c>
      <c r="D2583" t="s">
        <v>1199</v>
      </c>
      <c r="E2583" s="1">
        <v>0</v>
      </c>
    </row>
    <row r="2584" spans="1:5" x14ac:dyDescent="0.25">
      <c r="A2584" t="str">
        <f t="shared" si="40"/>
        <v>S49586600Z0510</v>
      </c>
      <c r="B2584">
        <v>86600</v>
      </c>
      <c r="C2584" t="s">
        <v>880</v>
      </c>
      <c r="D2584" t="s">
        <v>925</v>
      </c>
      <c r="E2584" s="1">
        <v>0</v>
      </c>
    </row>
    <row r="2585" spans="1:5" x14ac:dyDescent="0.25">
      <c r="A2585" t="str">
        <f t="shared" si="40"/>
        <v>S49586600Z0600</v>
      </c>
      <c r="B2585">
        <v>86600</v>
      </c>
      <c r="C2585" t="s">
        <v>880</v>
      </c>
      <c r="D2585" t="s">
        <v>894</v>
      </c>
      <c r="E2585" s="1">
        <v>0</v>
      </c>
    </row>
    <row r="2586" spans="1:5" x14ac:dyDescent="0.25">
      <c r="A2586" t="str">
        <f t="shared" si="40"/>
        <v>S49586600Z0610</v>
      </c>
      <c r="B2586">
        <v>86600</v>
      </c>
      <c r="C2586" t="s">
        <v>880</v>
      </c>
      <c r="D2586" t="s">
        <v>1655</v>
      </c>
      <c r="E2586" s="1">
        <v>0</v>
      </c>
    </row>
    <row r="2587" spans="1:5" x14ac:dyDescent="0.25">
      <c r="A2587" t="str">
        <f t="shared" si="40"/>
        <v>S49586600Z0650</v>
      </c>
      <c r="B2587">
        <v>86600</v>
      </c>
      <c r="C2587" t="s">
        <v>880</v>
      </c>
      <c r="D2587" t="s">
        <v>1200</v>
      </c>
      <c r="E2587" s="1">
        <v>0</v>
      </c>
    </row>
    <row r="2588" spans="1:5" x14ac:dyDescent="0.25">
      <c r="A2588" t="str">
        <f t="shared" si="40"/>
        <v>S49586600Z0700</v>
      </c>
      <c r="B2588">
        <v>86600</v>
      </c>
      <c r="C2588" t="s">
        <v>880</v>
      </c>
      <c r="D2588" t="s">
        <v>884</v>
      </c>
      <c r="E2588" s="1">
        <v>0</v>
      </c>
    </row>
    <row r="2589" spans="1:5" x14ac:dyDescent="0.25">
      <c r="A2589" t="str">
        <f t="shared" si="40"/>
        <v>S49586600Z0750</v>
      </c>
      <c r="B2589">
        <v>86600</v>
      </c>
      <c r="C2589" t="s">
        <v>880</v>
      </c>
      <c r="D2589" t="s">
        <v>1529</v>
      </c>
      <c r="E2589" s="1">
        <v>0</v>
      </c>
    </row>
    <row r="2590" spans="1:5" x14ac:dyDescent="0.25">
      <c r="A2590" t="str">
        <f t="shared" si="40"/>
        <v>S49586600Z0800</v>
      </c>
      <c r="B2590">
        <v>86600</v>
      </c>
      <c r="C2590" t="s">
        <v>880</v>
      </c>
      <c r="D2590" t="s">
        <v>895</v>
      </c>
      <c r="E2590" s="1">
        <v>0</v>
      </c>
    </row>
    <row r="2591" spans="1:5" x14ac:dyDescent="0.25">
      <c r="A2591" t="str">
        <f t="shared" si="40"/>
        <v>S49586600Z0850</v>
      </c>
      <c r="B2591">
        <v>86600</v>
      </c>
      <c r="C2591" t="s">
        <v>880</v>
      </c>
      <c r="D2591" t="s">
        <v>1530</v>
      </c>
      <c r="E2591" s="1">
        <v>0</v>
      </c>
    </row>
    <row r="2592" spans="1:5" x14ac:dyDescent="0.25">
      <c r="A2592" t="str">
        <f t="shared" si="40"/>
        <v>S49586600Z0900</v>
      </c>
      <c r="B2592">
        <v>86600</v>
      </c>
      <c r="C2592" t="s">
        <v>880</v>
      </c>
      <c r="D2592" t="s">
        <v>896</v>
      </c>
      <c r="E2592" s="1">
        <v>0</v>
      </c>
    </row>
    <row r="2593" spans="1:5" x14ac:dyDescent="0.25">
      <c r="A2593" t="str">
        <f t="shared" si="40"/>
        <v>S49586600Z0C00</v>
      </c>
      <c r="B2593">
        <v>86600</v>
      </c>
      <c r="C2593" t="s">
        <v>880</v>
      </c>
      <c r="D2593" t="s">
        <v>1656</v>
      </c>
      <c r="E2593" s="1">
        <v>0</v>
      </c>
    </row>
    <row r="2594" spans="1:5" x14ac:dyDescent="0.25">
      <c r="A2594" t="str">
        <f t="shared" si="40"/>
        <v>S49586600Z0R00</v>
      </c>
      <c r="B2594">
        <v>86600</v>
      </c>
      <c r="C2594" t="s">
        <v>880</v>
      </c>
      <c r="D2594" t="s">
        <v>1657</v>
      </c>
      <c r="E2594" s="1">
        <v>-15700878.630000001</v>
      </c>
    </row>
    <row r="2595" spans="1:5" x14ac:dyDescent="0.25">
      <c r="A2595" t="str">
        <f t="shared" si="40"/>
        <v>S49586600Z1000</v>
      </c>
      <c r="B2595">
        <v>86600</v>
      </c>
      <c r="C2595" t="s">
        <v>880</v>
      </c>
      <c r="D2595" t="s">
        <v>926</v>
      </c>
      <c r="E2595" s="1">
        <v>0</v>
      </c>
    </row>
    <row r="2596" spans="1:5" x14ac:dyDescent="0.25">
      <c r="A2596" t="str">
        <f t="shared" si="40"/>
        <v>S49586600Z1100</v>
      </c>
      <c r="B2596">
        <v>86600</v>
      </c>
      <c r="C2596" t="s">
        <v>880</v>
      </c>
      <c r="D2596" t="s">
        <v>885</v>
      </c>
      <c r="E2596" s="1">
        <v>0</v>
      </c>
    </row>
    <row r="2597" spans="1:5" x14ac:dyDescent="0.25">
      <c r="A2597" t="str">
        <f t="shared" si="40"/>
        <v>S49586600Z1650</v>
      </c>
      <c r="B2597">
        <v>86600</v>
      </c>
      <c r="C2597" t="s">
        <v>880</v>
      </c>
      <c r="D2597" t="s">
        <v>1531</v>
      </c>
      <c r="E2597" s="1">
        <v>0</v>
      </c>
    </row>
    <row r="2598" spans="1:5" x14ac:dyDescent="0.25">
      <c r="A2598" t="str">
        <f t="shared" si="40"/>
        <v>S49586600Z1900</v>
      </c>
      <c r="B2598">
        <v>86600</v>
      </c>
      <c r="C2598" t="s">
        <v>880</v>
      </c>
      <c r="D2598" t="s">
        <v>927</v>
      </c>
      <c r="E2598" s="1">
        <v>0</v>
      </c>
    </row>
    <row r="2599" spans="1:5" x14ac:dyDescent="0.25">
      <c r="A2599" t="str">
        <f t="shared" si="40"/>
        <v>S49586600Z2000</v>
      </c>
      <c r="B2599">
        <v>86600</v>
      </c>
      <c r="C2599" t="s">
        <v>880</v>
      </c>
      <c r="D2599" t="s">
        <v>1208</v>
      </c>
      <c r="E2599" s="1">
        <v>0</v>
      </c>
    </row>
    <row r="2600" spans="1:5" x14ac:dyDescent="0.25">
      <c r="A2600" t="str">
        <f t="shared" si="40"/>
        <v>S49586600Z2400</v>
      </c>
      <c r="B2600">
        <v>86600</v>
      </c>
      <c r="C2600" t="s">
        <v>880</v>
      </c>
      <c r="D2600" t="s">
        <v>897</v>
      </c>
      <c r="E2600" s="1">
        <v>0</v>
      </c>
    </row>
    <row r="2601" spans="1:5" x14ac:dyDescent="0.25">
      <c r="A2601" t="str">
        <f t="shared" si="40"/>
        <v>S49586600Z2500</v>
      </c>
      <c r="B2601">
        <v>86600</v>
      </c>
      <c r="C2601" t="s">
        <v>880</v>
      </c>
      <c r="D2601" t="s">
        <v>1212</v>
      </c>
      <c r="E2601" s="1">
        <v>0</v>
      </c>
    </row>
    <row r="2602" spans="1:5" x14ac:dyDescent="0.25">
      <c r="A2602" t="str">
        <f t="shared" si="40"/>
        <v>S49586600Z2600</v>
      </c>
      <c r="B2602">
        <v>86600</v>
      </c>
      <c r="C2602" t="s">
        <v>880</v>
      </c>
      <c r="D2602" t="s">
        <v>898</v>
      </c>
      <c r="E2602" s="1">
        <v>0</v>
      </c>
    </row>
    <row r="2603" spans="1:5" x14ac:dyDescent="0.25">
      <c r="A2603" t="str">
        <f t="shared" si="40"/>
        <v>S49586600Z2700</v>
      </c>
      <c r="B2603">
        <v>86600</v>
      </c>
      <c r="C2603" t="s">
        <v>880</v>
      </c>
      <c r="D2603" t="s">
        <v>1658</v>
      </c>
      <c r="E2603" s="1">
        <v>0</v>
      </c>
    </row>
    <row r="2604" spans="1:5" x14ac:dyDescent="0.25">
      <c r="A2604" t="str">
        <f t="shared" si="40"/>
        <v>S49586600Z3000</v>
      </c>
      <c r="B2604">
        <v>86600</v>
      </c>
      <c r="C2604" t="s">
        <v>880</v>
      </c>
      <c r="D2604" t="s">
        <v>899</v>
      </c>
      <c r="E2604" s="1">
        <v>0</v>
      </c>
    </row>
    <row r="2605" spans="1:5" x14ac:dyDescent="0.25">
      <c r="A2605" t="str">
        <f t="shared" si="40"/>
        <v>S49586600Z3200</v>
      </c>
      <c r="B2605">
        <v>86600</v>
      </c>
      <c r="C2605" t="s">
        <v>880</v>
      </c>
      <c r="D2605" t="s">
        <v>1215</v>
      </c>
      <c r="E2605" s="1">
        <v>0</v>
      </c>
    </row>
    <row r="2606" spans="1:5" x14ac:dyDescent="0.25">
      <c r="A2606" t="str">
        <f t="shared" si="40"/>
        <v>S49586600Z3300</v>
      </c>
      <c r="B2606">
        <v>86600</v>
      </c>
      <c r="C2606" t="s">
        <v>880</v>
      </c>
      <c r="D2606" t="s">
        <v>1216</v>
      </c>
      <c r="E2606" s="1">
        <v>0</v>
      </c>
    </row>
    <row r="2607" spans="1:5" x14ac:dyDescent="0.25">
      <c r="A2607" t="str">
        <f t="shared" si="40"/>
        <v>S49586600Z3500</v>
      </c>
      <c r="B2607">
        <v>86600</v>
      </c>
      <c r="C2607" t="s">
        <v>880</v>
      </c>
      <c r="D2607" t="s">
        <v>950</v>
      </c>
      <c r="E2607" s="1">
        <v>0</v>
      </c>
    </row>
    <row r="2608" spans="1:5" x14ac:dyDescent="0.25">
      <c r="A2608" t="str">
        <f t="shared" si="40"/>
        <v>S49586600Z4100</v>
      </c>
      <c r="B2608">
        <v>86600</v>
      </c>
      <c r="C2608" t="s">
        <v>880</v>
      </c>
      <c r="D2608" t="s">
        <v>1332</v>
      </c>
      <c r="E2608" s="1">
        <v>0</v>
      </c>
    </row>
    <row r="2609" spans="1:5" x14ac:dyDescent="0.25">
      <c r="A2609" t="str">
        <f t="shared" si="40"/>
        <v>S49586600Z4200</v>
      </c>
      <c r="B2609">
        <v>86600</v>
      </c>
      <c r="C2609" t="s">
        <v>880</v>
      </c>
      <c r="D2609" t="s">
        <v>1222</v>
      </c>
      <c r="E2609" s="1">
        <v>0</v>
      </c>
    </row>
    <row r="2610" spans="1:5" x14ac:dyDescent="0.25">
      <c r="A2610" t="str">
        <f t="shared" si="40"/>
        <v>S49586600Z4300</v>
      </c>
      <c r="B2610">
        <v>86600</v>
      </c>
      <c r="C2610" t="s">
        <v>880</v>
      </c>
      <c r="D2610" t="s">
        <v>1659</v>
      </c>
      <c r="E2610" s="1">
        <v>0</v>
      </c>
    </row>
    <row r="2611" spans="1:5" x14ac:dyDescent="0.25">
      <c r="A2611" t="str">
        <f t="shared" si="40"/>
        <v>S49586600Z4500</v>
      </c>
      <c r="B2611">
        <v>86600</v>
      </c>
      <c r="C2611" t="s">
        <v>880</v>
      </c>
      <c r="D2611" t="s">
        <v>951</v>
      </c>
      <c r="E2611" s="1">
        <v>0</v>
      </c>
    </row>
    <row r="2612" spans="1:5" x14ac:dyDescent="0.25">
      <c r="A2612" t="str">
        <f t="shared" si="40"/>
        <v>S49586600Z4600</v>
      </c>
      <c r="B2612">
        <v>86600</v>
      </c>
      <c r="C2612" t="s">
        <v>880</v>
      </c>
      <c r="D2612" t="s">
        <v>952</v>
      </c>
      <c r="E2612" s="1">
        <v>0</v>
      </c>
    </row>
    <row r="2613" spans="1:5" x14ac:dyDescent="0.25">
      <c r="A2613" t="str">
        <f t="shared" si="40"/>
        <v>S49586600Z4700</v>
      </c>
      <c r="B2613">
        <v>86600</v>
      </c>
      <c r="C2613" t="s">
        <v>880</v>
      </c>
      <c r="D2613" t="s">
        <v>965</v>
      </c>
      <c r="E2613" s="1">
        <v>0</v>
      </c>
    </row>
    <row r="2614" spans="1:5" x14ac:dyDescent="0.25">
      <c r="A2614" t="str">
        <f t="shared" si="40"/>
        <v>S49586600Z4800</v>
      </c>
      <c r="B2614">
        <v>86600</v>
      </c>
      <c r="C2614" t="s">
        <v>880</v>
      </c>
      <c r="D2614" t="s">
        <v>1409</v>
      </c>
      <c r="E2614" s="1">
        <v>0</v>
      </c>
    </row>
    <row r="2615" spans="1:5" x14ac:dyDescent="0.25">
      <c r="A2615" t="str">
        <f t="shared" si="40"/>
        <v>S49586600Z7000</v>
      </c>
      <c r="B2615">
        <v>86600</v>
      </c>
      <c r="C2615" t="s">
        <v>880</v>
      </c>
      <c r="D2615" t="s">
        <v>928</v>
      </c>
      <c r="E2615" s="1">
        <v>0</v>
      </c>
    </row>
    <row r="2616" spans="1:5" x14ac:dyDescent="0.25">
      <c r="A2616" t="str">
        <f t="shared" si="40"/>
        <v>S49586600Z7050</v>
      </c>
      <c r="B2616">
        <v>86600</v>
      </c>
      <c r="C2616" t="s">
        <v>880</v>
      </c>
      <c r="D2616" t="s">
        <v>1225</v>
      </c>
      <c r="E2616" s="1">
        <v>0</v>
      </c>
    </row>
    <row r="2617" spans="1:5" x14ac:dyDescent="0.25">
      <c r="A2617" t="str">
        <f t="shared" si="40"/>
        <v>S49586600ZBH00</v>
      </c>
      <c r="B2617">
        <v>86600</v>
      </c>
      <c r="C2617" t="s">
        <v>880</v>
      </c>
      <c r="D2617" t="s">
        <v>963</v>
      </c>
      <c r="E2617" s="1">
        <v>21398.32</v>
      </c>
    </row>
    <row r="2618" spans="1:5" x14ac:dyDescent="0.25">
      <c r="A2618" t="str">
        <f t="shared" si="40"/>
        <v>S49586600ZGH00</v>
      </c>
      <c r="B2618">
        <v>86600</v>
      </c>
      <c r="C2618" t="s">
        <v>880</v>
      </c>
      <c r="D2618" t="s">
        <v>960</v>
      </c>
      <c r="E2618" s="1">
        <v>0</v>
      </c>
    </row>
    <row r="2619" spans="1:5" x14ac:dyDescent="0.25">
      <c r="A2619" t="str">
        <f t="shared" si="40"/>
        <v>S49586600Z4900</v>
      </c>
      <c r="B2619">
        <v>86600</v>
      </c>
      <c r="C2619" t="s">
        <v>880</v>
      </c>
      <c r="D2619" t="s">
        <v>1425</v>
      </c>
      <c r="E2619" s="1">
        <v>0</v>
      </c>
    </row>
    <row r="2620" spans="1:5" x14ac:dyDescent="0.25">
      <c r="A2620" t="str">
        <f t="shared" si="40"/>
        <v>S49586600Z5000</v>
      </c>
      <c r="B2620">
        <v>86600</v>
      </c>
      <c r="C2620" t="s">
        <v>880</v>
      </c>
      <c r="D2620" t="s">
        <v>1434</v>
      </c>
      <c r="E2620" s="1">
        <v>0</v>
      </c>
    </row>
    <row r="2621" spans="1:5" x14ac:dyDescent="0.25">
      <c r="A2621" t="str">
        <f t="shared" si="40"/>
        <v>S49586600Z5100</v>
      </c>
      <c r="B2621">
        <v>86600</v>
      </c>
      <c r="C2621" t="s">
        <v>880</v>
      </c>
      <c r="D2621" t="s">
        <v>1463</v>
      </c>
      <c r="E2621" s="1">
        <v>0</v>
      </c>
    </row>
    <row r="2622" spans="1:5" x14ac:dyDescent="0.25">
      <c r="A2622" t="str">
        <f t="shared" si="40"/>
        <v>S49586600Z8000</v>
      </c>
      <c r="B2622">
        <v>86600</v>
      </c>
      <c r="C2622" t="s">
        <v>880</v>
      </c>
      <c r="D2622" t="s">
        <v>1660</v>
      </c>
      <c r="E2622" s="1">
        <v>0</v>
      </c>
    </row>
    <row r="2623" spans="1:5" x14ac:dyDescent="0.25">
      <c r="A2623" t="str">
        <f t="shared" si="40"/>
        <v>S49586600Z9910</v>
      </c>
      <c r="B2623">
        <v>86600</v>
      </c>
      <c r="C2623" t="s">
        <v>880</v>
      </c>
      <c r="D2623" t="s">
        <v>1661</v>
      </c>
      <c r="E2623" s="1">
        <v>0</v>
      </c>
    </row>
    <row r="2624" spans="1:5" x14ac:dyDescent="0.25">
      <c r="A2624" t="str">
        <f t="shared" si="40"/>
        <v>S49586600ZB000</v>
      </c>
      <c r="B2624">
        <v>86600</v>
      </c>
      <c r="C2624" t="s">
        <v>880</v>
      </c>
      <c r="D2624" t="s">
        <v>1662</v>
      </c>
      <c r="E2624" s="1">
        <v>0</v>
      </c>
    </row>
    <row r="2625" spans="1:5" x14ac:dyDescent="0.25">
      <c r="A2625" t="str">
        <f t="shared" si="40"/>
        <v>S49586600ZB0R0</v>
      </c>
      <c r="B2625">
        <v>86600</v>
      </c>
      <c r="C2625" t="s">
        <v>880</v>
      </c>
      <c r="D2625" t="s">
        <v>1663</v>
      </c>
      <c r="E2625" s="1">
        <v>0</v>
      </c>
    </row>
    <row r="2626" spans="1:5" x14ac:dyDescent="0.25">
      <c r="A2626" t="str">
        <f t="shared" si="40"/>
        <v>S49586600ZBB00</v>
      </c>
      <c r="B2626">
        <v>86600</v>
      </c>
      <c r="C2626" t="s">
        <v>880</v>
      </c>
      <c r="D2626" t="s">
        <v>1664</v>
      </c>
      <c r="E2626" s="1">
        <v>0</v>
      </c>
    </row>
    <row r="2627" spans="1:5" x14ac:dyDescent="0.25">
      <c r="A2627" t="str">
        <f t="shared" ref="A2627:A2690" si="41">C2627&amp;B2627&amp;D2627</f>
        <v>S49586600ZBBR0</v>
      </c>
      <c r="B2627">
        <v>86600</v>
      </c>
      <c r="C2627" t="s">
        <v>880</v>
      </c>
      <c r="D2627" t="s">
        <v>1665</v>
      </c>
      <c r="E2627" s="1">
        <v>0</v>
      </c>
    </row>
    <row r="2628" spans="1:5" x14ac:dyDescent="0.25">
      <c r="A2628" t="str">
        <f t="shared" si="41"/>
        <v>S49586600ZBC00</v>
      </c>
      <c r="B2628">
        <v>86600</v>
      </c>
      <c r="C2628" t="s">
        <v>880</v>
      </c>
      <c r="D2628" t="s">
        <v>1666</v>
      </c>
      <c r="E2628" s="1">
        <v>0</v>
      </c>
    </row>
    <row r="2629" spans="1:5" x14ac:dyDescent="0.25">
      <c r="A2629" t="str">
        <f t="shared" si="41"/>
        <v>S49586600ZBD00</v>
      </c>
      <c r="B2629">
        <v>86600</v>
      </c>
      <c r="C2629" t="s">
        <v>880</v>
      </c>
      <c r="D2629" t="s">
        <v>1667</v>
      </c>
      <c r="E2629" s="1">
        <v>0</v>
      </c>
    </row>
    <row r="2630" spans="1:5" x14ac:dyDescent="0.25">
      <c r="A2630" t="str">
        <f t="shared" si="41"/>
        <v>S49586600ZBDR0</v>
      </c>
      <c r="B2630">
        <v>86600</v>
      </c>
      <c r="C2630" t="s">
        <v>880</v>
      </c>
      <c r="D2630" t="s">
        <v>1668</v>
      </c>
      <c r="E2630" s="1">
        <v>0</v>
      </c>
    </row>
    <row r="2631" spans="1:5" x14ac:dyDescent="0.25">
      <c r="A2631" t="str">
        <f t="shared" si="41"/>
        <v>S49586600ZBE00</v>
      </c>
      <c r="B2631">
        <v>86600</v>
      </c>
      <c r="C2631" t="s">
        <v>880</v>
      </c>
      <c r="D2631" t="s">
        <v>1669</v>
      </c>
      <c r="E2631" s="1">
        <v>0</v>
      </c>
    </row>
    <row r="2632" spans="1:5" x14ac:dyDescent="0.25">
      <c r="A2632" t="str">
        <f t="shared" si="41"/>
        <v>S49586600ZBER0</v>
      </c>
      <c r="B2632">
        <v>86600</v>
      </c>
      <c r="C2632" t="s">
        <v>880</v>
      </c>
      <c r="D2632" t="s">
        <v>1670</v>
      </c>
      <c r="E2632" s="1">
        <v>0</v>
      </c>
    </row>
    <row r="2633" spans="1:5" x14ac:dyDescent="0.25">
      <c r="A2633" t="str">
        <f t="shared" si="41"/>
        <v>S49586600ZBF00</v>
      </c>
      <c r="B2633">
        <v>86600</v>
      </c>
      <c r="C2633" t="s">
        <v>880</v>
      </c>
      <c r="D2633" t="s">
        <v>1671</v>
      </c>
      <c r="E2633" s="1">
        <v>468.35</v>
      </c>
    </row>
    <row r="2634" spans="1:5" x14ac:dyDescent="0.25">
      <c r="A2634" t="str">
        <f t="shared" si="41"/>
        <v>S49586600ZBFR0</v>
      </c>
      <c r="B2634">
        <v>86600</v>
      </c>
      <c r="C2634" t="s">
        <v>880</v>
      </c>
      <c r="D2634" t="s">
        <v>1672</v>
      </c>
      <c r="E2634" s="1">
        <v>0</v>
      </c>
    </row>
    <row r="2635" spans="1:5" x14ac:dyDescent="0.25">
      <c r="A2635" t="str">
        <f t="shared" si="41"/>
        <v>S49586600ZBG00</v>
      </c>
      <c r="B2635">
        <v>86600</v>
      </c>
      <c r="C2635" t="s">
        <v>880</v>
      </c>
      <c r="D2635" t="s">
        <v>1673</v>
      </c>
      <c r="E2635" s="1">
        <v>0</v>
      </c>
    </row>
    <row r="2636" spans="1:5" x14ac:dyDescent="0.25">
      <c r="A2636" t="str">
        <f t="shared" si="41"/>
        <v>S49586600ZBI00</v>
      </c>
      <c r="B2636">
        <v>86600</v>
      </c>
      <c r="C2636" t="s">
        <v>880</v>
      </c>
      <c r="D2636" t="s">
        <v>1674</v>
      </c>
      <c r="E2636" s="1">
        <v>0</v>
      </c>
    </row>
    <row r="2637" spans="1:5" x14ac:dyDescent="0.25">
      <c r="A2637" t="str">
        <f t="shared" si="41"/>
        <v>S49586600ZBIR0</v>
      </c>
      <c r="B2637">
        <v>86600</v>
      </c>
      <c r="C2637" t="s">
        <v>880</v>
      </c>
      <c r="D2637" t="s">
        <v>1675</v>
      </c>
      <c r="E2637" s="1">
        <v>0</v>
      </c>
    </row>
    <row r="2638" spans="1:5" x14ac:dyDescent="0.25">
      <c r="A2638" t="str">
        <f t="shared" si="41"/>
        <v>S49586600ZBJ00</v>
      </c>
      <c r="B2638">
        <v>86600</v>
      </c>
      <c r="C2638" t="s">
        <v>880</v>
      </c>
      <c r="D2638" t="s">
        <v>1676</v>
      </c>
      <c r="E2638" s="1">
        <v>0</v>
      </c>
    </row>
    <row r="2639" spans="1:5" x14ac:dyDescent="0.25">
      <c r="A2639" t="str">
        <f t="shared" si="41"/>
        <v>S49586600ZBJR0</v>
      </c>
      <c r="B2639">
        <v>86600</v>
      </c>
      <c r="C2639" t="s">
        <v>880</v>
      </c>
      <c r="D2639" t="s">
        <v>1677</v>
      </c>
      <c r="E2639" s="1">
        <v>0</v>
      </c>
    </row>
    <row r="2640" spans="1:5" x14ac:dyDescent="0.25">
      <c r="A2640" t="str">
        <f t="shared" si="41"/>
        <v>S49586600ZBK00</v>
      </c>
      <c r="B2640">
        <v>86600</v>
      </c>
      <c r="C2640" t="s">
        <v>880</v>
      </c>
      <c r="D2640" t="s">
        <v>1678</v>
      </c>
      <c r="E2640" s="1">
        <v>0</v>
      </c>
    </row>
    <row r="2641" spans="1:5" x14ac:dyDescent="0.25">
      <c r="A2641" t="str">
        <f t="shared" si="41"/>
        <v>S49586600ZBKR0</v>
      </c>
      <c r="B2641">
        <v>86600</v>
      </c>
      <c r="C2641" t="s">
        <v>880</v>
      </c>
      <c r="D2641" t="s">
        <v>1679</v>
      </c>
      <c r="E2641" s="1">
        <v>0</v>
      </c>
    </row>
    <row r="2642" spans="1:5" x14ac:dyDescent="0.25">
      <c r="A2642" t="str">
        <f t="shared" si="41"/>
        <v>S49586600ZBL00</v>
      </c>
      <c r="B2642">
        <v>86600</v>
      </c>
      <c r="C2642" t="s">
        <v>880</v>
      </c>
      <c r="D2642" t="s">
        <v>1680</v>
      </c>
      <c r="E2642" s="1">
        <v>-1650618.15</v>
      </c>
    </row>
    <row r="2643" spans="1:5" x14ac:dyDescent="0.25">
      <c r="A2643" t="str">
        <f t="shared" si="41"/>
        <v>S49586600ZBLR0</v>
      </c>
      <c r="B2643">
        <v>86600</v>
      </c>
      <c r="C2643" t="s">
        <v>880</v>
      </c>
      <c r="D2643" t="s">
        <v>1681</v>
      </c>
      <c r="E2643" s="1">
        <v>2007900.25</v>
      </c>
    </row>
    <row r="2644" spans="1:5" x14ac:dyDescent="0.25">
      <c r="A2644" t="str">
        <f t="shared" si="41"/>
        <v>S49586600ZBM00</v>
      </c>
      <c r="B2644">
        <v>86600</v>
      </c>
      <c r="C2644" t="s">
        <v>880</v>
      </c>
      <c r="D2644" t="s">
        <v>1682</v>
      </c>
      <c r="E2644" s="1">
        <v>0</v>
      </c>
    </row>
    <row r="2645" spans="1:5" x14ac:dyDescent="0.25">
      <c r="A2645" t="str">
        <f t="shared" si="41"/>
        <v>S49586600ZBMR0</v>
      </c>
      <c r="B2645">
        <v>86600</v>
      </c>
      <c r="C2645" t="s">
        <v>880</v>
      </c>
      <c r="D2645" t="s">
        <v>1683</v>
      </c>
      <c r="E2645" s="1">
        <v>0</v>
      </c>
    </row>
    <row r="2646" spans="1:5" x14ac:dyDescent="0.25">
      <c r="A2646" t="str">
        <f t="shared" si="41"/>
        <v>S49586600ZBN00</v>
      </c>
      <c r="B2646">
        <v>86600</v>
      </c>
      <c r="C2646" t="s">
        <v>880</v>
      </c>
      <c r="D2646" t="s">
        <v>1684</v>
      </c>
      <c r="E2646" s="1">
        <v>0</v>
      </c>
    </row>
    <row r="2647" spans="1:5" x14ac:dyDescent="0.25">
      <c r="A2647" t="str">
        <f t="shared" si="41"/>
        <v>S49586600ZBO00</v>
      </c>
      <c r="B2647">
        <v>86600</v>
      </c>
      <c r="C2647" t="s">
        <v>880</v>
      </c>
      <c r="D2647" t="s">
        <v>1685</v>
      </c>
      <c r="E2647" s="1">
        <v>0</v>
      </c>
    </row>
    <row r="2648" spans="1:5" x14ac:dyDescent="0.25">
      <c r="A2648" t="str">
        <f t="shared" si="41"/>
        <v>S49586600ZBOR0</v>
      </c>
      <c r="B2648">
        <v>86600</v>
      </c>
      <c r="C2648" t="s">
        <v>880</v>
      </c>
      <c r="D2648" t="s">
        <v>1686</v>
      </c>
      <c r="E2648" s="1">
        <v>0</v>
      </c>
    </row>
    <row r="2649" spans="1:5" x14ac:dyDescent="0.25">
      <c r="A2649" t="str">
        <f t="shared" si="41"/>
        <v>S49586600ZBP00</v>
      </c>
      <c r="B2649">
        <v>86600</v>
      </c>
      <c r="C2649" t="s">
        <v>880</v>
      </c>
      <c r="D2649" t="s">
        <v>1687</v>
      </c>
      <c r="E2649" s="1">
        <v>0</v>
      </c>
    </row>
    <row r="2650" spans="1:5" x14ac:dyDescent="0.25">
      <c r="A2650" t="str">
        <f t="shared" si="41"/>
        <v>S49586600ZBQ00</v>
      </c>
      <c r="B2650">
        <v>86600</v>
      </c>
      <c r="C2650" t="s">
        <v>880</v>
      </c>
      <c r="D2650" t="s">
        <v>1688</v>
      </c>
      <c r="E2650" s="1">
        <v>0</v>
      </c>
    </row>
    <row r="2651" spans="1:5" x14ac:dyDescent="0.25">
      <c r="A2651" t="str">
        <f t="shared" si="41"/>
        <v>S49586600ZBRR0</v>
      </c>
      <c r="B2651">
        <v>86600</v>
      </c>
      <c r="C2651" t="s">
        <v>880</v>
      </c>
      <c r="D2651" t="s">
        <v>1689</v>
      </c>
      <c r="E2651" s="1">
        <v>0</v>
      </c>
    </row>
    <row r="2652" spans="1:5" x14ac:dyDescent="0.25">
      <c r="A2652" t="str">
        <f t="shared" si="41"/>
        <v>S49586600ZBS00</v>
      </c>
      <c r="B2652">
        <v>86600</v>
      </c>
      <c r="C2652" t="s">
        <v>880</v>
      </c>
      <c r="D2652" t="s">
        <v>1690</v>
      </c>
      <c r="E2652" s="1">
        <v>0</v>
      </c>
    </row>
    <row r="2653" spans="1:5" x14ac:dyDescent="0.25">
      <c r="A2653" t="str">
        <f t="shared" si="41"/>
        <v>S49586600ZBT00</v>
      </c>
      <c r="B2653">
        <v>86600</v>
      </c>
      <c r="C2653" t="s">
        <v>880</v>
      </c>
      <c r="D2653" t="s">
        <v>1691</v>
      </c>
      <c r="E2653" s="1">
        <v>0</v>
      </c>
    </row>
    <row r="2654" spans="1:5" x14ac:dyDescent="0.25">
      <c r="A2654" t="str">
        <f t="shared" si="41"/>
        <v>S49586600ZBU00</v>
      </c>
      <c r="B2654">
        <v>86600</v>
      </c>
      <c r="C2654" t="s">
        <v>880</v>
      </c>
      <c r="D2654" t="s">
        <v>1692</v>
      </c>
      <c r="E2654" s="1">
        <v>0</v>
      </c>
    </row>
    <row r="2655" spans="1:5" x14ac:dyDescent="0.25">
      <c r="A2655" t="str">
        <f t="shared" si="41"/>
        <v>S49586600ZBUR0</v>
      </c>
      <c r="B2655">
        <v>86600</v>
      </c>
      <c r="C2655" t="s">
        <v>880</v>
      </c>
      <c r="D2655" t="s">
        <v>1693</v>
      </c>
      <c r="E2655" s="1">
        <v>0</v>
      </c>
    </row>
    <row r="2656" spans="1:5" x14ac:dyDescent="0.25">
      <c r="A2656" t="str">
        <f t="shared" si="41"/>
        <v>S49586600ZBV00</v>
      </c>
      <c r="B2656">
        <v>86600</v>
      </c>
      <c r="C2656" t="s">
        <v>880</v>
      </c>
      <c r="D2656" t="s">
        <v>1694</v>
      </c>
      <c r="E2656" s="1">
        <v>0</v>
      </c>
    </row>
    <row r="2657" spans="1:5" x14ac:dyDescent="0.25">
      <c r="A2657" t="str">
        <f t="shared" si="41"/>
        <v>S49586600ZBVR0</v>
      </c>
      <c r="B2657">
        <v>86600</v>
      </c>
      <c r="C2657" t="s">
        <v>880</v>
      </c>
      <c r="D2657" t="s">
        <v>1695</v>
      </c>
      <c r="E2657" s="1">
        <v>0</v>
      </c>
    </row>
    <row r="2658" spans="1:5" x14ac:dyDescent="0.25">
      <c r="A2658" t="str">
        <f t="shared" si="41"/>
        <v>S49586600ZBW00</v>
      </c>
      <c r="B2658">
        <v>86600</v>
      </c>
      <c r="C2658" t="s">
        <v>880</v>
      </c>
      <c r="D2658" t="s">
        <v>1696</v>
      </c>
      <c r="E2658" s="1">
        <v>0</v>
      </c>
    </row>
    <row r="2659" spans="1:5" x14ac:dyDescent="0.25">
      <c r="A2659" t="str">
        <f t="shared" si="41"/>
        <v>S49586600ZBWR0</v>
      </c>
      <c r="B2659">
        <v>86600</v>
      </c>
      <c r="C2659" t="s">
        <v>880</v>
      </c>
      <c r="D2659" t="s">
        <v>1697</v>
      </c>
      <c r="E2659" s="1">
        <v>0</v>
      </c>
    </row>
    <row r="2660" spans="1:5" x14ac:dyDescent="0.25">
      <c r="A2660" t="str">
        <f t="shared" si="41"/>
        <v>S49586600ZBX00</v>
      </c>
      <c r="B2660">
        <v>86600</v>
      </c>
      <c r="C2660" t="s">
        <v>880</v>
      </c>
      <c r="D2660" t="s">
        <v>1698</v>
      </c>
      <c r="E2660" s="1">
        <v>0</v>
      </c>
    </row>
    <row r="2661" spans="1:5" x14ac:dyDescent="0.25">
      <c r="A2661" t="str">
        <f t="shared" si="41"/>
        <v>S49586600ZBXR0</v>
      </c>
      <c r="B2661">
        <v>86600</v>
      </c>
      <c r="C2661" t="s">
        <v>880</v>
      </c>
      <c r="D2661" t="s">
        <v>1699</v>
      </c>
      <c r="E2661" s="1">
        <v>0</v>
      </c>
    </row>
    <row r="2662" spans="1:5" x14ac:dyDescent="0.25">
      <c r="A2662" t="str">
        <f t="shared" si="41"/>
        <v>S49586600ZC000</v>
      </c>
      <c r="B2662">
        <v>86600</v>
      </c>
      <c r="C2662" t="s">
        <v>880</v>
      </c>
      <c r="D2662" t="s">
        <v>1700</v>
      </c>
      <c r="E2662" s="1">
        <v>0</v>
      </c>
    </row>
    <row r="2663" spans="1:5" x14ac:dyDescent="0.25">
      <c r="A2663" t="str">
        <f t="shared" si="41"/>
        <v>S49586600ZCH00</v>
      </c>
      <c r="B2663">
        <v>86600</v>
      </c>
      <c r="C2663" t="s">
        <v>880</v>
      </c>
      <c r="D2663" t="s">
        <v>1701</v>
      </c>
      <c r="E2663" s="1">
        <v>0</v>
      </c>
    </row>
    <row r="2664" spans="1:5" x14ac:dyDescent="0.25">
      <c r="A2664" t="str">
        <f t="shared" si="41"/>
        <v>S49586600ZCJ00</v>
      </c>
      <c r="B2664">
        <v>86600</v>
      </c>
      <c r="C2664" t="s">
        <v>880</v>
      </c>
      <c r="D2664" t="s">
        <v>1702</v>
      </c>
      <c r="E2664" s="1">
        <v>0</v>
      </c>
    </row>
    <row r="2665" spans="1:5" x14ac:dyDescent="0.25">
      <c r="A2665" t="str">
        <f t="shared" si="41"/>
        <v>S49586600ZCJR0</v>
      </c>
      <c r="B2665">
        <v>86600</v>
      </c>
      <c r="C2665" t="s">
        <v>880</v>
      </c>
      <c r="D2665" t="s">
        <v>1703</v>
      </c>
      <c r="E2665" s="1">
        <v>0</v>
      </c>
    </row>
    <row r="2666" spans="1:5" x14ac:dyDescent="0.25">
      <c r="A2666" t="str">
        <f t="shared" si="41"/>
        <v>S49586600ZCK00</v>
      </c>
      <c r="B2666">
        <v>86600</v>
      </c>
      <c r="C2666" t="s">
        <v>880</v>
      </c>
      <c r="D2666" t="s">
        <v>1704</v>
      </c>
      <c r="E2666" s="1">
        <v>0</v>
      </c>
    </row>
    <row r="2667" spans="1:5" x14ac:dyDescent="0.25">
      <c r="A2667" t="str">
        <f t="shared" si="41"/>
        <v>S49586600ZCKR0</v>
      </c>
      <c r="B2667">
        <v>86600</v>
      </c>
      <c r="C2667" t="s">
        <v>880</v>
      </c>
      <c r="D2667" t="s">
        <v>1705</v>
      </c>
      <c r="E2667" s="1">
        <v>0</v>
      </c>
    </row>
    <row r="2668" spans="1:5" x14ac:dyDescent="0.25">
      <c r="A2668" t="str">
        <f t="shared" si="41"/>
        <v>S49586600ZCM00</v>
      </c>
      <c r="B2668">
        <v>86600</v>
      </c>
      <c r="C2668" t="s">
        <v>880</v>
      </c>
      <c r="D2668" t="s">
        <v>1535</v>
      </c>
      <c r="E2668" s="1">
        <v>0</v>
      </c>
    </row>
    <row r="2669" spans="1:5" x14ac:dyDescent="0.25">
      <c r="A2669" t="str">
        <f t="shared" si="41"/>
        <v>S49586600ZCMR0</v>
      </c>
      <c r="B2669">
        <v>86600</v>
      </c>
      <c r="C2669" t="s">
        <v>880</v>
      </c>
      <c r="D2669" t="s">
        <v>1706</v>
      </c>
      <c r="E2669" s="1">
        <v>0</v>
      </c>
    </row>
    <row r="2670" spans="1:5" x14ac:dyDescent="0.25">
      <c r="A2670" t="str">
        <f t="shared" si="41"/>
        <v>S49586600ZCR00</v>
      </c>
      <c r="B2670">
        <v>86600</v>
      </c>
      <c r="C2670" t="s">
        <v>880</v>
      </c>
      <c r="D2670" t="s">
        <v>1707</v>
      </c>
      <c r="E2670" s="1">
        <v>0</v>
      </c>
    </row>
    <row r="2671" spans="1:5" x14ac:dyDescent="0.25">
      <c r="A2671" t="str">
        <f t="shared" si="41"/>
        <v>S49586600ZD000</v>
      </c>
      <c r="B2671">
        <v>86600</v>
      </c>
      <c r="C2671" t="s">
        <v>880</v>
      </c>
      <c r="D2671" t="s">
        <v>1708</v>
      </c>
      <c r="E2671" s="1">
        <v>0</v>
      </c>
    </row>
    <row r="2672" spans="1:5" x14ac:dyDescent="0.25">
      <c r="A2672" t="str">
        <f t="shared" si="41"/>
        <v>S49586600ZDB00</v>
      </c>
      <c r="B2672">
        <v>86600</v>
      </c>
      <c r="C2672" t="s">
        <v>880</v>
      </c>
      <c r="D2672" t="s">
        <v>1709</v>
      </c>
      <c r="E2672" s="1">
        <v>0</v>
      </c>
    </row>
    <row r="2673" spans="1:5" x14ac:dyDescent="0.25">
      <c r="A2673" t="str">
        <f t="shared" si="41"/>
        <v>S49586600ZDC00</v>
      </c>
      <c r="B2673">
        <v>86600</v>
      </c>
      <c r="C2673" t="s">
        <v>880</v>
      </c>
      <c r="D2673" t="s">
        <v>1710</v>
      </c>
      <c r="E2673" s="1">
        <v>0</v>
      </c>
    </row>
    <row r="2674" spans="1:5" x14ac:dyDescent="0.25">
      <c r="A2674" t="str">
        <f t="shared" si="41"/>
        <v>S49586600ZDR00</v>
      </c>
      <c r="B2674">
        <v>86600</v>
      </c>
      <c r="C2674" t="s">
        <v>880</v>
      </c>
      <c r="D2674" t="s">
        <v>1711</v>
      </c>
      <c r="E2674" s="1">
        <v>0</v>
      </c>
    </row>
    <row r="2675" spans="1:5" x14ac:dyDescent="0.25">
      <c r="A2675" t="str">
        <f t="shared" si="41"/>
        <v>S49586600ZE000</v>
      </c>
      <c r="B2675">
        <v>86600</v>
      </c>
      <c r="C2675" t="s">
        <v>880</v>
      </c>
      <c r="D2675" t="s">
        <v>1712</v>
      </c>
      <c r="E2675" s="1">
        <v>0</v>
      </c>
    </row>
    <row r="2676" spans="1:5" x14ac:dyDescent="0.25">
      <c r="A2676" t="str">
        <f t="shared" si="41"/>
        <v>S49586600ZER00</v>
      </c>
      <c r="B2676">
        <v>86600</v>
      </c>
      <c r="C2676" t="s">
        <v>880</v>
      </c>
      <c r="D2676" t="s">
        <v>1713</v>
      </c>
      <c r="E2676" s="1">
        <v>0</v>
      </c>
    </row>
    <row r="2677" spans="1:5" x14ac:dyDescent="0.25">
      <c r="A2677" t="str">
        <f t="shared" si="41"/>
        <v>S49586600ZF000</v>
      </c>
      <c r="B2677">
        <v>86600</v>
      </c>
      <c r="C2677" t="s">
        <v>880</v>
      </c>
      <c r="D2677" t="s">
        <v>1714</v>
      </c>
      <c r="E2677" s="1">
        <v>0</v>
      </c>
    </row>
    <row r="2678" spans="1:5" x14ac:dyDescent="0.25">
      <c r="A2678" t="str">
        <f t="shared" si="41"/>
        <v>S49586600ZFR00</v>
      </c>
      <c r="B2678">
        <v>86600</v>
      </c>
      <c r="C2678" t="s">
        <v>880</v>
      </c>
      <c r="D2678" t="s">
        <v>1715</v>
      </c>
      <c r="E2678" s="1">
        <v>2381.87</v>
      </c>
    </row>
    <row r="2679" spans="1:5" x14ac:dyDescent="0.25">
      <c r="A2679" t="str">
        <f t="shared" si="41"/>
        <v>S49586600ZG000</v>
      </c>
      <c r="B2679">
        <v>86600</v>
      </c>
      <c r="C2679" t="s">
        <v>880</v>
      </c>
      <c r="D2679" t="s">
        <v>1716</v>
      </c>
      <c r="E2679" s="1">
        <v>0</v>
      </c>
    </row>
    <row r="2680" spans="1:5" x14ac:dyDescent="0.25">
      <c r="A2680" t="str">
        <f t="shared" si="41"/>
        <v>S49586600ZGHR0</v>
      </c>
      <c r="B2680">
        <v>86600</v>
      </c>
      <c r="C2680" t="s">
        <v>880</v>
      </c>
      <c r="D2680" t="s">
        <v>1717</v>
      </c>
      <c r="E2680" s="1">
        <v>13434.89</v>
      </c>
    </row>
    <row r="2681" spans="1:5" x14ac:dyDescent="0.25">
      <c r="A2681" t="str">
        <f t="shared" si="41"/>
        <v>S49586600ZGR00</v>
      </c>
      <c r="B2681">
        <v>86600</v>
      </c>
      <c r="C2681" t="s">
        <v>880</v>
      </c>
      <c r="D2681" t="s">
        <v>1718</v>
      </c>
      <c r="E2681" s="1">
        <v>0</v>
      </c>
    </row>
    <row r="2682" spans="1:5" x14ac:dyDescent="0.25">
      <c r="A2682" t="str">
        <f t="shared" si="41"/>
        <v>S49586600ZH000</v>
      </c>
      <c r="B2682">
        <v>86600</v>
      </c>
      <c r="C2682" t="s">
        <v>880</v>
      </c>
      <c r="D2682" t="s">
        <v>1719</v>
      </c>
      <c r="E2682" s="1">
        <v>0</v>
      </c>
    </row>
    <row r="2683" spans="1:5" x14ac:dyDescent="0.25">
      <c r="A2683" t="str">
        <f t="shared" si="41"/>
        <v>S49586600ZHR00</v>
      </c>
      <c r="B2683">
        <v>86600</v>
      </c>
      <c r="C2683" t="s">
        <v>880</v>
      </c>
      <c r="D2683" t="s">
        <v>1720</v>
      </c>
      <c r="E2683" s="1">
        <v>4041.16</v>
      </c>
    </row>
    <row r="2684" spans="1:5" x14ac:dyDescent="0.25">
      <c r="A2684" t="str">
        <f t="shared" si="41"/>
        <v>S49586600ZJ000</v>
      </c>
      <c r="B2684">
        <v>86600</v>
      </c>
      <c r="C2684" t="s">
        <v>880</v>
      </c>
      <c r="D2684" t="s">
        <v>1721</v>
      </c>
      <c r="E2684" s="1">
        <v>0</v>
      </c>
    </row>
    <row r="2685" spans="1:5" x14ac:dyDescent="0.25">
      <c r="A2685" t="str">
        <f t="shared" si="41"/>
        <v>S49586600ZJR00</v>
      </c>
      <c r="B2685">
        <v>86600</v>
      </c>
      <c r="C2685" t="s">
        <v>880</v>
      </c>
      <c r="D2685" t="s">
        <v>1722</v>
      </c>
      <c r="E2685" s="1">
        <v>-1782313.09</v>
      </c>
    </row>
    <row r="2686" spans="1:5" x14ac:dyDescent="0.25">
      <c r="A2686" t="str">
        <f t="shared" si="41"/>
        <v>S49586600ZM000</v>
      </c>
      <c r="B2686">
        <v>86600</v>
      </c>
      <c r="C2686" t="s">
        <v>880</v>
      </c>
      <c r="D2686" t="s">
        <v>1723</v>
      </c>
      <c r="E2686" s="1">
        <v>0</v>
      </c>
    </row>
    <row r="2687" spans="1:5" x14ac:dyDescent="0.25">
      <c r="A2687" t="str">
        <f t="shared" si="41"/>
        <v>S49586600ZMR00</v>
      </c>
      <c r="B2687">
        <v>86600</v>
      </c>
      <c r="C2687" t="s">
        <v>880</v>
      </c>
      <c r="D2687" t="s">
        <v>1724</v>
      </c>
      <c r="E2687" s="1">
        <v>0</v>
      </c>
    </row>
    <row r="2688" spans="1:5" x14ac:dyDescent="0.25">
      <c r="A2688" t="str">
        <f t="shared" si="41"/>
        <v>S49586600ZN000</v>
      </c>
      <c r="B2688">
        <v>86600</v>
      </c>
      <c r="C2688" t="s">
        <v>880</v>
      </c>
      <c r="D2688" t="s">
        <v>1725</v>
      </c>
      <c r="E2688" s="1">
        <v>0</v>
      </c>
    </row>
    <row r="2689" spans="1:5" x14ac:dyDescent="0.25">
      <c r="A2689" t="str">
        <f t="shared" si="41"/>
        <v>S49586600ZNR00</v>
      </c>
      <c r="B2689">
        <v>86600</v>
      </c>
      <c r="C2689" t="s">
        <v>880</v>
      </c>
      <c r="D2689" t="s">
        <v>1726</v>
      </c>
      <c r="E2689" s="1">
        <v>0</v>
      </c>
    </row>
    <row r="2690" spans="1:5" x14ac:dyDescent="0.25">
      <c r="A2690" t="str">
        <f t="shared" si="41"/>
        <v>S49586600ZO000</v>
      </c>
      <c r="B2690">
        <v>86600</v>
      </c>
      <c r="C2690" t="s">
        <v>880</v>
      </c>
      <c r="D2690" t="s">
        <v>1727</v>
      </c>
      <c r="E2690" s="1">
        <v>0</v>
      </c>
    </row>
    <row r="2691" spans="1:5" x14ac:dyDescent="0.25">
      <c r="A2691" t="str">
        <f t="shared" ref="A2691:A2754" si="42">C2691&amp;B2691&amp;D2691</f>
        <v>S49586600ZOR00</v>
      </c>
      <c r="B2691">
        <v>86600</v>
      </c>
      <c r="C2691" t="s">
        <v>880</v>
      </c>
      <c r="D2691" t="s">
        <v>1728</v>
      </c>
      <c r="E2691" s="1">
        <v>0</v>
      </c>
    </row>
    <row r="2692" spans="1:5" x14ac:dyDescent="0.25">
      <c r="A2692" t="str">
        <f t="shared" si="42"/>
        <v>S49586600ZP000</v>
      </c>
      <c r="B2692">
        <v>86600</v>
      </c>
      <c r="C2692" t="s">
        <v>880</v>
      </c>
      <c r="D2692" t="s">
        <v>1729</v>
      </c>
      <c r="E2692" s="1">
        <v>0</v>
      </c>
    </row>
    <row r="2693" spans="1:5" x14ac:dyDescent="0.25">
      <c r="A2693" t="str">
        <f t="shared" si="42"/>
        <v>S49586600ZPR00</v>
      </c>
      <c r="B2693">
        <v>86600</v>
      </c>
      <c r="C2693" t="s">
        <v>880</v>
      </c>
      <c r="D2693" t="s">
        <v>1730</v>
      </c>
      <c r="E2693" s="1">
        <v>13381.34</v>
      </c>
    </row>
    <row r="2694" spans="1:5" x14ac:dyDescent="0.25">
      <c r="A2694" t="str">
        <f t="shared" si="42"/>
        <v>S49586600ZX000</v>
      </c>
      <c r="B2694">
        <v>86600</v>
      </c>
      <c r="C2694" t="s">
        <v>880</v>
      </c>
      <c r="D2694" t="s">
        <v>1731</v>
      </c>
      <c r="E2694" s="1">
        <v>0</v>
      </c>
    </row>
    <row r="2695" spans="1:5" x14ac:dyDescent="0.25">
      <c r="A2695" t="str">
        <f t="shared" si="42"/>
        <v>S49586600ZXR00</v>
      </c>
      <c r="B2695">
        <v>86600</v>
      </c>
      <c r="C2695" t="s">
        <v>880</v>
      </c>
      <c r="D2695" t="s">
        <v>1732</v>
      </c>
      <c r="E2695" s="1">
        <v>0</v>
      </c>
    </row>
    <row r="2696" spans="1:5" x14ac:dyDescent="0.25">
      <c r="A2696" t="str">
        <f t="shared" si="42"/>
        <v>S49586600ZY000</v>
      </c>
      <c r="B2696">
        <v>86600</v>
      </c>
      <c r="C2696" t="s">
        <v>880</v>
      </c>
      <c r="D2696" t="s">
        <v>1733</v>
      </c>
      <c r="E2696" s="1">
        <v>0</v>
      </c>
    </row>
    <row r="2697" spans="1:5" x14ac:dyDescent="0.25">
      <c r="A2697" t="str">
        <f t="shared" si="42"/>
        <v>S49586600ZYR00</v>
      </c>
      <c r="B2697">
        <v>86600</v>
      </c>
      <c r="C2697" t="s">
        <v>880</v>
      </c>
      <c r="D2697" t="s">
        <v>1734</v>
      </c>
      <c r="E2697" s="1">
        <v>0</v>
      </c>
    </row>
    <row r="2698" spans="1:5" x14ac:dyDescent="0.25">
      <c r="A2698" t="str">
        <f t="shared" si="42"/>
        <v>S49586600ZZ000</v>
      </c>
      <c r="B2698">
        <v>86600</v>
      </c>
      <c r="C2698" t="s">
        <v>880</v>
      </c>
      <c r="D2698" t="s">
        <v>1735</v>
      </c>
      <c r="E2698" s="1">
        <v>0</v>
      </c>
    </row>
    <row r="2699" spans="1:5" x14ac:dyDescent="0.25">
      <c r="A2699" t="str">
        <f t="shared" si="42"/>
        <v>S49586600ZZR00</v>
      </c>
      <c r="B2699">
        <v>86600</v>
      </c>
      <c r="C2699" t="s">
        <v>880</v>
      </c>
      <c r="D2699" t="s">
        <v>1736</v>
      </c>
      <c r="E2699" s="1">
        <v>0</v>
      </c>
    </row>
    <row r="2700" spans="1:5" x14ac:dyDescent="0.25">
      <c r="A2700" t="str">
        <f t="shared" si="42"/>
        <v>S1008670033100</v>
      </c>
      <c r="B2700">
        <v>86700</v>
      </c>
      <c r="C2700" t="s">
        <v>15</v>
      </c>
      <c r="D2700">
        <v>33100</v>
      </c>
      <c r="E2700" s="1">
        <v>0</v>
      </c>
    </row>
    <row r="2701" spans="1:5" x14ac:dyDescent="0.25">
      <c r="A2701" t="str">
        <f t="shared" si="42"/>
        <v>S1008670033300</v>
      </c>
      <c r="B2701">
        <v>86700</v>
      </c>
      <c r="C2701" t="s">
        <v>15</v>
      </c>
      <c r="D2701">
        <v>33300</v>
      </c>
      <c r="E2701" s="1">
        <v>0</v>
      </c>
    </row>
    <row r="2702" spans="1:5" x14ac:dyDescent="0.25">
      <c r="A2702" t="str">
        <f t="shared" si="42"/>
        <v>S1008670033600</v>
      </c>
      <c r="B2702">
        <v>86700</v>
      </c>
      <c r="C2702" t="s">
        <v>15</v>
      </c>
      <c r="D2702">
        <v>33600</v>
      </c>
      <c r="E2702" s="1">
        <v>0</v>
      </c>
    </row>
    <row r="2703" spans="1:5" x14ac:dyDescent="0.25">
      <c r="A2703" t="str">
        <f t="shared" si="42"/>
        <v>S1008670033700</v>
      </c>
      <c r="B2703">
        <v>86700</v>
      </c>
      <c r="C2703" t="s">
        <v>15</v>
      </c>
      <c r="D2703">
        <v>33700</v>
      </c>
      <c r="E2703" s="1">
        <v>1</v>
      </c>
    </row>
    <row r="2704" spans="1:5" x14ac:dyDescent="0.25">
      <c r="A2704" t="str">
        <f t="shared" si="42"/>
        <v>S1008670097100</v>
      </c>
      <c r="B2704">
        <v>86700</v>
      </c>
      <c r="C2704" t="s">
        <v>15</v>
      </c>
      <c r="D2704">
        <v>97100</v>
      </c>
      <c r="E2704" s="1">
        <v>0</v>
      </c>
    </row>
    <row r="2705" spans="1:5" x14ac:dyDescent="0.25">
      <c r="A2705" t="str">
        <f t="shared" si="42"/>
        <v>S4908670099500</v>
      </c>
      <c r="B2705">
        <v>86700</v>
      </c>
      <c r="C2705" t="s">
        <v>875</v>
      </c>
      <c r="D2705">
        <v>99500</v>
      </c>
      <c r="E2705" s="1">
        <v>0</v>
      </c>
    </row>
    <row r="2706" spans="1:5" x14ac:dyDescent="0.25">
      <c r="A2706" t="str">
        <f t="shared" si="42"/>
        <v>S49586700100GE</v>
      </c>
      <c r="B2706">
        <v>86700</v>
      </c>
      <c r="C2706" t="s">
        <v>880</v>
      </c>
      <c r="D2706" t="s">
        <v>1737</v>
      </c>
      <c r="E2706" s="1">
        <v>0</v>
      </c>
    </row>
    <row r="2707" spans="1:5" x14ac:dyDescent="0.25">
      <c r="A2707" t="str">
        <f t="shared" si="42"/>
        <v>S495867001ZBR0</v>
      </c>
      <c r="B2707">
        <v>86700</v>
      </c>
      <c r="C2707" t="s">
        <v>880</v>
      </c>
      <c r="D2707" t="s">
        <v>1538</v>
      </c>
      <c r="E2707" s="1">
        <v>0</v>
      </c>
    </row>
    <row r="2708" spans="1:5" x14ac:dyDescent="0.25">
      <c r="A2708" t="str">
        <f t="shared" si="42"/>
        <v>S495867002ZBR0</v>
      </c>
      <c r="B2708">
        <v>86700</v>
      </c>
      <c r="C2708" t="s">
        <v>880</v>
      </c>
      <c r="D2708" t="s">
        <v>1738</v>
      </c>
      <c r="E2708" s="1">
        <v>0</v>
      </c>
    </row>
    <row r="2709" spans="1:5" x14ac:dyDescent="0.25">
      <c r="A2709" t="str">
        <f t="shared" si="42"/>
        <v>S4958670036100</v>
      </c>
      <c r="B2709">
        <v>86700</v>
      </c>
      <c r="C2709" t="s">
        <v>880</v>
      </c>
      <c r="D2709">
        <v>36100</v>
      </c>
      <c r="E2709" s="1">
        <v>-7812489.7699999996</v>
      </c>
    </row>
    <row r="2710" spans="1:5" x14ac:dyDescent="0.25">
      <c r="A2710" t="str">
        <f t="shared" si="42"/>
        <v>S4958670099500</v>
      </c>
      <c r="B2710">
        <v>86700</v>
      </c>
      <c r="C2710" t="s">
        <v>880</v>
      </c>
      <c r="D2710">
        <v>99500</v>
      </c>
      <c r="E2710" s="1">
        <v>0</v>
      </c>
    </row>
    <row r="2711" spans="1:5" x14ac:dyDescent="0.25">
      <c r="A2711" t="str">
        <f t="shared" si="42"/>
        <v>S2808700016000</v>
      </c>
      <c r="B2711">
        <v>87000</v>
      </c>
      <c r="C2711" t="s">
        <v>869</v>
      </c>
      <c r="D2711">
        <v>16000</v>
      </c>
      <c r="E2711" s="1">
        <v>-2663952</v>
      </c>
    </row>
    <row r="2712" spans="1:5" x14ac:dyDescent="0.25">
      <c r="A2712" t="str">
        <f t="shared" si="42"/>
        <v>S1001150013600</v>
      </c>
      <c r="B2712">
        <v>11500</v>
      </c>
      <c r="C2712" t="s">
        <v>15</v>
      </c>
      <c r="D2712">
        <v>13600</v>
      </c>
      <c r="E2712" s="1">
        <v>21.48</v>
      </c>
    </row>
    <row r="2713" spans="1:5" x14ac:dyDescent="0.25">
      <c r="A2713" t="str">
        <f t="shared" si="42"/>
        <v>S1001150096300</v>
      </c>
      <c r="B2713">
        <v>11500</v>
      </c>
      <c r="C2713" t="s">
        <v>15</v>
      </c>
      <c r="D2713">
        <v>96300</v>
      </c>
      <c r="E2713" s="1">
        <v>0</v>
      </c>
    </row>
    <row r="2714" spans="1:5" x14ac:dyDescent="0.25">
      <c r="A2714" t="str">
        <f t="shared" si="42"/>
        <v>S1001150096700</v>
      </c>
      <c r="B2714">
        <v>11500</v>
      </c>
      <c r="C2714" t="s">
        <v>15</v>
      </c>
      <c r="D2714">
        <v>96700</v>
      </c>
      <c r="E2714" s="1">
        <v>3645</v>
      </c>
    </row>
    <row r="2715" spans="1:5" x14ac:dyDescent="0.25">
      <c r="A2715" t="str">
        <f t="shared" si="42"/>
        <v>S1001150098000</v>
      </c>
      <c r="B2715">
        <v>11500</v>
      </c>
      <c r="C2715" t="s">
        <v>15</v>
      </c>
      <c r="D2715">
        <v>98000</v>
      </c>
      <c r="E2715" s="1">
        <v>0</v>
      </c>
    </row>
    <row r="2716" spans="1:5" x14ac:dyDescent="0.25">
      <c r="A2716" t="str">
        <f t="shared" si="42"/>
        <v>S1001150099000</v>
      </c>
      <c r="B2716">
        <v>11500</v>
      </c>
      <c r="C2716" t="s">
        <v>15</v>
      </c>
      <c r="D2716">
        <v>99000</v>
      </c>
      <c r="E2716" s="1">
        <v>26505.31</v>
      </c>
    </row>
    <row r="2717" spans="1:5" x14ac:dyDescent="0.25">
      <c r="A2717" t="str">
        <f t="shared" si="42"/>
        <v>S1001150099100</v>
      </c>
      <c r="B2717">
        <v>11500</v>
      </c>
      <c r="C2717" t="s">
        <v>15</v>
      </c>
      <c r="D2717">
        <v>99100</v>
      </c>
      <c r="E2717" s="1">
        <v>1965</v>
      </c>
    </row>
    <row r="2718" spans="1:5" x14ac:dyDescent="0.25">
      <c r="A2718" t="str">
        <f t="shared" si="42"/>
        <v>S1001150099300</v>
      </c>
      <c r="B2718">
        <v>11500</v>
      </c>
      <c r="C2718" t="s">
        <v>15</v>
      </c>
      <c r="D2718">
        <v>99300</v>
      </c>
      <c r="E2718" s="1">
        <v>-18747.27</v>
      </c>
    </row>
    <row r="2719" spans="1:5" x14ac:dyDescent="0.25">
      <c r="A2719" t="str">
        <f t="shared" si="42"/>
        <v>S2121150096700</v>
      </c>
      <c r="B2719">
        <v>11500</v>
      </c>
      <c r="C2719" t="s">
        <v>114</v>
      </c>
      <c r="D2719">
        <v>96700</v>
      </c>
      <c r="E2719" s="1">
        <v>0</v>
      </c>
    </row>
    <row r="2720" spans="1:5" x14ac:dyDescent="0.25">
      <c r="A2720" t="str">
        <f t="shared" si="42"/>
        <v>S2571150096700</v>
      </c>
      <c r="B2720">
        <v>11500</v>
      </c>
      <c r="C2720" t="s">
        <v>115</v>
      </c>
      <c r="D2720">
        <v>96700</v>
      </c>
      <c r="E2720" s="1">
        <v>0</v>
      </c>
    </row>
    <row r="2721" spans="1:5" x14ac:dyDescent="0.25">
      <c r="A2721" t="str">
        <f t="shared" si="42"/>
        <v>S2591150096700</v>
      </c>
      <c r="B2721">
        <v>11500</v>
      </c>
      <c r="C2721" t="s">
        <v>116</v>
      </c>
      <c r="D2721">
        <v>96700</v>
      </c>
      <c r="E2721" s="1">
        <v>0</v>
      </c>
    </row>
    <row r="2722" spans="1:5" x14ac:dyDescent="0.25">
      <c r="A2722" t="str">
        <f t="shared" si="42"/>
        <v>S2611150096700</v>
      </c>
      <c r="B2722">
        <v>11500</v>
      </c>
      <c r="C2722" t="s">
        <v>117</v>
      </c>
      <c r="D2722">
        <v>96700</v>
      </c>
      <c r="E2722" s="1">
        <v>0</v>
      </c>
    </row>
    <row r="2723" spans="1:5" x14ac:dyDescent="0.25">
      <c r="A2723" t="str">
        <f t="shared" si="42"/>
        <v>S2721150096700</v>
      </c>
      <c r="B2723">
        <v>11500</v>
      </c>
      <c r="C2723" t="s">
        <v>118</v>
      </c>
      <c r="D2723">
        <v>96700</v>
      </c>
      <c r="E2723" s="1">
        <v>0</v>
      </c>
    </row>
    <row r="2724" spans="1:5" x14ac:dyDescent="0.25">
      <c r="A2724" t="str">
        <f t="shared" si="42"/>
        <v>S2741150096700</v>
      </c>
      <c r="B2724">
        <v>11500</v>
      </c>
      <c r="C2724" t="s">
        <v>119</v>
      </c>
      <c r="D2724">
        <v>96700</v>
      </c>
      <c r="E2724" s="1">
        <v>0</v>
      </c>
    </row>
    <row r="2725" spans="1:5" x14ac:dyDescent="0.25">
      <c r="A2725" t="str">
        <f t="shared" si="42"/>
        <v>S1001440090200</v>
      </c>
      <c r="B2725">
        <v>14400</v>
      </c>
      <c r="C2725" t="s">
        <v>15</v>
      </c>
      <c r="D2725">
        <v>90200</v>
      </c>
      <c r="E2725" s="1">
        <v>0</v>
      </c>
    </row>
    <row r="2726" spans="1:5" x14ac:dyDescent="0.25">
      <c r="A2726" t="str">
        <f t="shared" si="42"/>
        <v>S1001440096700</v>
      </c>
      <c r="B2726">
        <v>14400</v>
      </c>
      <c r="C2726" t="s">
        <v>15</v>
      </c>
      <c r="D2726">
        <v>96700</v>
      </c>
      <c r="E2726" s="1">
        <v>0</v>
      </c>
    </row>
    <row r="2727" spans="1:5" x14ac:dyDescent="0.25">
      <c r="A2727" t="str">
        <f t="shared" si="42"/>
        <v>S1001440099300</v>
      </c>
      <c r="B2727">
        <v>14400</v>
      </c>
      <c r="C2727" t="s">
        <v>15</v>
      </c>
      <c r="D2727">
        <v>99300</v>
      </c>
      <c r="E2727" s="1">
        <v>-13975</v>
      </c>
    </row>
    <row r="2728" spans="1:5" x14ac:dyDescent="0.25">
      <c r="A2728" t="str">
        <f t="shared" si="42"/>
        <v>S1001450096500</v>
      </c>
      <c r="B2728">
        <v>14500</v>
      </c>
      <c r="C2728" t="s">
        <v>15</v>
      </c>
      <c r="D2728">
        <v>96500</v>
      </c>
      <c r="E2728" s="1">
        <v>0</v>
      </c>
    </row>
    <row r="2729" spans="1:5" x14ac:dyDescent="0.25">
      <c r="A2729" t="str">
        <f t="shared" si="42"/>
        <v>S1001450096700</v>
      </c>
      <c r="B2729">
        <v>14500</v>
      </c>
      <c r="C2729" t="s">
        <v>15</v>
      </c>
      <c r="D2729">
        <v>96700</v>
      </c>
      <c r="E2729" s="1">
        <v>0</v>
      </c>
    </row>
    <row r="2730" spans="1:5" x14ac:dyDescent="0.25">
      <c r="A2730" t="str">
        <f t="shared" si="42"/>
        <v>S1001450099300</v>
      </c>
      <c r="B2730">
        <v>14500</v>
      </c>
      <c r="C2730" t="s">
        <v>15</v>
      </c>
      <c r="D2730">
        <v>99300</v>
      </c>
      <c r="E2730" s="1">
        <v>-4247</v>
      </c>
    </row>
    <row r="2731" spans="1:5" x14ac:dyDescent="0.25">
      <c r="A2731" t="str">
        <f t="shared" si="42"/>
        <v>S1001450099800</v>
      </c>
      <c r="B2731">
        <v>14500</v>
      </c>
      <c r="C2731" t="s">
        <v>15</v>
      </c>
      <c r="D2731">
        <v>99800</v>
      </c>
      <c r="E2731" s="1">
        <v>0</v>
      </c>
    </row>
    <row r="2732" spans="1:5" x14ac:dyDescent="0.25">
      <c r="A2732" t="str">
        <f t="shared" si="42"/>
        <v>S1001450099400</v>
      </c>
      <c r="B2732">
        <v>14500</v>
      </c>
      <c r="C2732" t="s">
        <v>15</v>
      </c>
      <c r="D2732">
        <v>99400</v>
      </c>
      <c r="E2732" s="1">
        <v>4537132.29</v>
      </c>
    </row>
    <row r="2733" spans="1:5" x14ac:dyDescent="0.25">
      <c r="A2733" t="str">
        <f t="shared" si="42"/>
        <v>S1001550090200</v>
      </c>
      <c r="B2733">
        <v>15500</v>
      </c>
      <c r="C2733" t="s">
        <v>15</v>
      </c>
      <c r="D2733">
        <v>90200</v>
      </c>
      <c r="E2733" s="1">
        <v>0</v>
      </c>
    </row>
    <row r="2734" spans="1:5" x14ac:dyDescent="0.25">
      <c r="A2734" t="str">
        <f t="shared" si="42"/>
        <v>S1001550096500</v>
      </c>
      <c r="B2734">
        <v>15500</v>
      </c>
      <c r="C2734" t="s">
        <v>15</v>
      </c>
      <c r="D2734">
        <v>96500</v>
      </c>
      <c r="E2734" s="1">
        <v>0</v>
      </c>
    </row>
    <row r="2735" spans="1:5" x14ac:dyDescent="0.25">
      <c r="A2735" t="str">
        <f t="shared" si="42"/>
        <v>S1001550096700</v>
      </c>
      <c r="B2735">
        <v>15500</v>
      </c>
      <c r="C2735" t="s">
        <v>15</v>
      </c>
      <c r="D2735">
        <v>96700</v>
      </c>
      <c r="E2735" s="1">
        <v>0</v>
      </c>
    </row>
    <row r="2736" spans="1:5" x14ac:dyDescent="0.25">
      <c r="A2736" t="str">
        <f t="shared" si="42"/>
        <v>S1001550099300</v>
      </c>
      <c r="B2736">
        <v>15500</v>
      </c>
      <c r="C2736" t="s">
        <v>15</v>
      </c>
      <c r="D2736">
        <v>99300</v>
      </c>
      <c r="E2736" s="1">
        <v>225</v>
      </c>
    </row>
    <row r="2737" spans="1:5" x14ac:dyDescent="0.25">
      <c r="A2737" t="str">
        <f t="shared" si="42"/>
        <v>S2351550096700</v>
      </c>
      <c r="B2737">
        <v>15500</v>
      </c>
      <c r="C2737" t="s">
        <v>151</v>
      </c>
      <c r="D2737">
        <v>96700</v>
      </c>
      <c r="E2737" s="1">
        <v>0</v>
      </c>
    </row>
    <row r="2738" spans="1:5" x14ac:dyDescent="0.25">
      <c r="A2738" t="str">
        <f t="shared" si="42"/>
        <v>S1001650093800</v>
      </c>
      <c r="B2738">
        <v>16500</v>
      </c>
      <c r="C2738" t="s">
        <v>15</v>
      </c>
      <c r="D2738">
        <v>93800</v>
      </c>
      <c r="E2738" s="1">
        <v>12785</v>
      </c>
    </row>
    <row r="2739" spans="1:5" x14ac:dyDescent="0.25">
      <c r="A2739" t="str">
        <f t="shared" si="42"/>
        <v>S1001650096700</v>
      </c>
      <c r="B2739">
        <v>16500</v>
      </c>
      <c r="C2739" t="s">
        <v>15</v>
      </c>
      <c r="D2739">
        <v>96700</v>
      </c>
      <c r="E2739" s="1">
        <v>0</v>
      </c>
    </row>
    <row r="2740" spans="1:5" x14ac:dyDescent="0.25">
      <c r="A2740" t="str">
        <f t="shared" si="42"/>
        <v>S1001650099300</v>
      </c>
      <c r="B2740">
        <v>16500</v>
      </c>
      <c r="C2740" t="s">
        <v>15</v>
      </c>
      <c r="D2740">
        <v>99300</v>
      </c>
      <c r="E2740" s="1">
        <v>-2275</v>
      </c>
    </row>
    <row r="2741" spans="1:5" x14ac:dyDescent="0.25">
      <c r="A2741" t="str">
        <f t="shared" si="42"/>
        <v>S1001900096500</v>
      </c>
      <c r="B2741">
        <v>19000</v>
      </c>
      <c r="C2741" t="s">
        <v>15</v>
      </c>
      <c r="D2741">
        <v>96500</v>
      </c>
      <c r="E2741" s="1">
        <v>0</v>
      </c>
    </row>
    <row r="2742" spans="1:5" x14ac:dyDescent="0.25">
      <c r="A2742" t="str">
        <f t="shared" si="42"/>
        <v>S1001900090200</v>
      </c>
      <c r="B2742">
        <v>19000</v>
      </c>
      <c r="C2742" t="s">
        <v>15</v>
      </c>
      <c r="D2742">
        <v>90200</v>
      </c>
      <c r="E2742" s="1">
        <v>0</v>
      </c>
    </row>
    <row r="2743" spans="1:5" x14ac:dyDescent="0.25">
      <c r="A2743" t="str">
        <f t="shared" si="42"/>
        <v>S1001900096300</v>
      </c>
      <c r="B2743">
        <v>19000</v>
      </c>
      <c r="C2743" t="s">
        <v>15</v>
      </c>
      <c r="D2743">
        <v>96300</v>
      </c>
      <c r="E2743" s="1">
        <v>0</v>
      </c>
    </row>
    <row r="2744" spans="1:5" x14ac:dyDescent="0.25">
      <c r="A2744" t="str">
        <f t="shared" si="42"/>
        <v>S1002250090200</v>
      </c>
      <c r="B2744">
        <v>22500</v>
      </c>
      <c r="C2744" t="s">
        <v>15</v>
      </c>
      <c r="D2744">
        <v>90200</v>
      </c>
      <c r="E2744" s="1">
        <v>2</v>
      </c>
    </row>
    <row r="2745" spans="1:5" x14ac:dyDescent="0.25">
      <c r="A2745" t="str">
        <f t="shared" si="42"/>
        <v>S1002250096500</v>
      </c>
      <c r="B2745">
        <v>22500</v>
      </c>
      <c r="C2745" t="s">
        <v>15</v>
      </c>
      <c r="D2745">
        <v>96500</v>
      </c>
      <c r="E2745" s="1">
        <v>0</v>
      </c>
    </row>
    <row r="2746" spans="1:5" x14ac:dyDescent="0.25">
      <c r="A2746" t="str">
        <f t="shared" si="42"/>
        <v>S1002250096700</v>
      </c>
      <c r="B2746">
        <v>22500</v>
      </c>
      <c r="C2746" t="s">
        <v>15</v>
      </c>
      <c r="D2746">
        <v>96700</v>
      </c>
      <c r="E2746" s="1">
        <v>0</v>
      </c>
    </row>
    <row r="2747" spans="1:5" x14ac:dyDescent="0.25">
      <c r="A2747" t="str">
        <f t="shared" si="42"/>
        <v>S1002250099300</v>
      </c>
      <c r="B2747">
        <v>22500</v>
      </c>
      <c r="C2747" t="s">
        <v>15</v>
      </c>
      <c r="D2747">
        <v>99300</v>
      </c>
      <c r="E2747" s="1">
        <v>0</v>
      </c>
    </row>
    <row r="2748" spans="1:5" x14ac:dyDescent="0.25">
      <c r="A2748" t="str">
        <f t="shared" si="42"/>
        <v>S1002350012100</v>
      </c>
      <c r="B2748">
        <v>23500</v>
      </c>
      <c r="C2748" t="s">
        <v>15</v>
      </c>
      <c r="D2748">
        <v>12100</v>
      </c>
      <c r="E2748" s="1">
        <v>16431</v>
      </c>
    </row>
    <row r="2749" spans="1:5" x14ac:dyDescent="0.25">
      <c r="A2749" t="str">
        <f t="shared" si="42"/>
        <v>S1002350012900</v>
      </c>
      <c r="B2749">
        <v>23500</v>
      </c>
      <c r="C2749" t="s">
        <v>15</v>
      </c>
      <c r="D2749">
        <v>12900</v>
      </c>
      <c r="E2749" s="1">
        <v>213366</v>
      </c>
    </row>
    <row r="2750" spans="1:5" x14ac:dyDescent="0.25">
      <c r="A2750" t="str">
        <f t="shared" si="42"/>
        <v>S1002350024400</v>
      </c>
      <c r="B2750">
        <v>23500</v>
      </c>
      <c r="C2750" t="s">
        <v>15</v>
      </c>
      <c r="D2750">
        <v>24400</v>
      </c>
      <c r="E2750" s="1">
        <v>38868</v>
      </c>
    </row>
    <row r="2751" spans="1:5" x14ac:dyDescent="0.25">
      <c r="A2751" t="str">
        <f t="shared" si="42"/>
        <v>S1002350090200</v>
      </c>
      <c r="B2751">
        <v>23500</v>
      </c>
      <c r="C2751" t="s">
        <v>15</v>
      </c>
      <c r="D2751">
        <v>90200</v>
      </c>
      <c r="E2751" s="1">
        <v>4</v>
      </c>
    </row>
    <row r="2752" spans="1:5" x14ac:dyDescent="0.25">
      <c r="A2752" t="str">
        <f t="shared" si="42"/>
        <v>S1002350096500</v>
      </c>
      <c r="B2752">
        <v>23500</v>
      </c>
      <c r="C2752" t="s">
        <v>15</v>
      </c>
      <c r="D2752">
        <v>96500</v>
      </c>
      <c r="E2752" s="1">
        <v>0</v>
      </c>
    </row>
    <row r="2753" spans="1:5" x14ac:dyDescent="0.25">
      <c r="A2753" t="str">
        <f t="shared" si="42"/>
        <v>S1002350099000</v>
      </c>
      <c r="B2753">
        <v>23500</v>
      </c>
      <c r="C2753" t="s">
        <v>15</v>
      </c>
      <c r="D2753">
        <v>99000</v>
      </c>
      <c r="E2753" s="1">
        <v>390</v>
      </c>
    </row>
    <row r="2754" spans="1:5" x14ac:dyDescent="0.25">
      <c r="A2754" t="str">
        <f t="shared" si="42"/>
        <v>S1002350099300</v>
      </c>
      <c r="B2754">
        <v>23500</v>
      </c>
      <c r="C2754" t="s">
        <v>15</v>
      </c>
      <c r="D2754">
        <v>99300</v>
      </c>
      <c r="E2754" s="1">
        <v>-494</v>
      </c>
    </row>
    <row r="2755" spans="1:5" x14ac:dyDescent="0.25">
      <c r="A2755" t="str">
        <f t="shared" ref="A2755:A2818" si="43">C2755&amp;B2755&amp;D2755</f>
        <v>S1002350099800</v>
      </c>
      <c r="B2755">
        <v>23500</v>
      </c>
      <c r="C2755" t="s">
        <v>15</v>
      </c>
      <c r="D2755">
        <v>99800</v>
      </c>
      <c r="E2755" s="1">
        <v>0</v>
      </c>
    </row>
    <row r="2756" spans="1:5" x14ac:dyDescent="0.25">
      <c r="A2756" t="str">
        <f t="shared" si="43"/>
        <v>S1002450090200</v>
      </c>
      <c r="B2756">
        <v>24500</v>
      </c>
      <c r="C2756" t="s">
        <v>15</v>
      </c>
      <c r="D2756">
        <v>90200</v>
      </c>
      <c r="E2756" s="1">
        <v>2.08</v>
      </c>
    </row>
    <row r="2757" spans="1:5" x14ac:dyDescent="0.25">
      <c r="A2757" t="str">
        <f t="shared" si="43"/>
        <v>S1002450096500</v>
      </c>
      <c r="B2757">
        <v>24500</v>
      </c>
      <c r="C2757" t="s">
        <v>15</v>
      </c>
      <c r="D2757">
        <v>96500</v>
      </c>
      <c r="E2757" s="1">
        <v>0</v>
      </c>
    </row>
    <row r="2758" spans="1:5" x14ac:dyDescent="0.25">
      <c r="A2758" t="str">
        <f t="shared" si="43"/>
        <v>S1002450096700</v>
      </c>
      <c r="B2758">
        <v>24500</v>
      </c>
      <c r="C2758" t="s">
        <v>15</v>
      </c>
      <c r="D2758">
        <v>96700</v>
      </c>
      <c r="E2758" s="1">
        <v>0</v>
      </c>
    </row>
    <row r="2759" spans="1:5" x14ac:dyDescent="0.25">
      <c r="A2759" t="str">
        <f t="shared" si="43"/>
        <v>S1002450099300</v>
      </c>
      <c r="B2759">
        <v>24500</v>
      </c>
      <c r="C2759" t="s">
        <v>15</v>
      </c>
      <c r="D2759">
        <v>99300</v>
      </c>
      <c r="E2759" s="1">
        <v>1</v>
      </c>
    </row>
    <row r="2760" spans="1:5" x14ac:dyDescent="0.25">
      <c r="A2760" t="str">
        <f t="shared" si="43"/>
        <v>S2122450096700</v>
      </c>
      <c r="B2760">
        <v>24500</v>
      </c>
      <c r="C2760" t="s">
        <v>114</v>
      </c>
      <c r="D2760">
        <v>96700</v>
      </c>
      <c r="E2760" s="1">
        <v>0</v>
      </c>
    </row>
    <row r="2761" spans="1:5" x14ac:dyDescent="0.25">
      <c r="A2761" t="str">
        <f t="shared" si="43"/>
        <v>S2662450096700</v>
      </c>
      <c r="B2761">
        <v>24500</v>
      </c>
      <c r="C2761" t="s">
        <v>187</v>
      </c>
      <c r="D2761">
        <v>96700</v>
      </c>
      <c r="E2761" s="1">
        <v>0</v>
      </c>
    </row>
    <row r="2762" spans="1:5" x14ac:dyDescent="0.25">
      <c r="A2762" t="str">
        <f t="shared" si="43"/>
        <v>S1002550096500</v>
      </c>
      <c r="B2762">
        <v>25500</v>
      </c>
      <c r="C2762" t="s">
        <v>15</v>
      </c>
      <c r="D2762">
        <v>96500</v>
      </c>
      <c r="E2762" s="1">
        <v>0</v>
      </c>
    </row>
    <row r="2763" spans="1:5" x14ac:dyDescent="0.25">
      <c r="A2763" t="str">
        <f t="shared" si="43"/>
        <v>S1002550096700</v>
      </c>
      <c r="B2763">
        <v>25500</v>
      </c>
      <c r="C2763" t="s">
        <v>15</v>
      </c>
      <c r="D2763">
        <v>96700</v>
      </c>
      <c r="E2763" s="1">
        <v>536.34</v>
      </c>
    </row>
    <row r="2764" spans="1:5" x14ac:dyDescent="0.25">
      <c r="A2764" t="str">
        <f t="shared" si="43"/>
        <v>S1002550099100</v>
      </c>
      <c r="B2764">
        <v>25500</v>
      </c>
      <c r="C2764" t="s">
        <v>15</v>
      </c>
      <c r="D2764">
        <v>99100</v>
      </c>
      <c r="E2764" s="1">
        <v>0</v>
      </c>
    </row>
    <row r="2765" spans="1:5" x14ac:dyDescent="0.25">
      <c r="A2765" t="str">
        <f t="shared" si="43"/>
        <v>S1002550099300</v>
      </c>
      <c r="B2765">
        <v>25500</v>
      </c>
      <c r="C2765" t="s">
        <v>15</v>
      </c>
      <c r="D2765">
        <v>99300</v>
      </c>
      <c r="E2765" s="1">
        <v>17090.919999999998</v>
      </c>
    </row>
    <row r="2766" spans="1:5" x14ac:dyDescent="0.25">
      <c r="A2766" t="str">
        <f t="shared" si="43"/>
        <v>S1002850090200</v>
      </c>
      <c r="B2766">
        <v>28500</v>
      </c>
      <c r="C2766" t="s">
        <v>15</v>
      </c>
      <c r="D2766">
        <v>90200</v>
      </c>
      <c r="E2766" s="1">
        <v>171682.65000000002</v>
      </c>
    </row>
    <row r="2767" spans="1:5" x14ac:dyDescent="0.25">
      <c r="A2767" t="str">
        <f t="shared" si="43"/>
        <v>S1002850096300</v>
      </c>
      <c r="B2767">
        <v>28500</v>
      </c>
      <c r="C2767" t="s">
        <v>15</v>
      </c>
      <c r="D2767">
        <v>96300</v>
      </c>
      <c r="E2767" s="1">
        <v>0</v>
      </c>
    </row>
    <row r="2768" spans="1:5" x14ac:dyDescent="0.25">
      <c r="A2768" t="str">
        <f t="shared" si="43"/>
        <v>S1002850096500</v>
      </c>
      <c r="B2768">
        <v>28500</v>
      </c>
      <c r="C2768" t="s">
        <v>15</v>
      </c>
      <c r="D2768">
        <v>96500</v>
      </c>
      <c r="E2768" s="1">
        <v>0</v>
      </c>
    </row>
    <row r="2769" spans="1:5" x14ac:dyDescent="0.25">
      <c r="A2769" t="str">
        <f t="shared" si="43"/>
        <v>S1002850096600</v>
      </c>
      <c r="B2769">
        <v>28500</v>
      </c>
      <c r="C2769" t="s">
        <v>15</v>
      </c>
      <c r="D2769">
        <v>96600</v>
      </c>
      <c r="E2769" s="1">
        <v>0</v>
      </c>
    </row>
    <row r="2770" spans="1:5" x14ac:dyDescent="0.25">
      <c r="A2770" t="str">
        <f t="shared" si="43"/>
        <v>S1002850099300</v>
      </c>
      <c r="B2770">
        <v>28500</v>
      </c>
      <c r="C2770" t="s">
        <v>15</v>
      </c>
      <c r="D2770">
        <v>99300</v>
      </c>
      <c r="E2770" s="1">
        <v>2679932.46</v>
      </c>
    </row>
    <row r="2771" spans="1:5" x14ac:dyDescent="0.25">
      <c r="A2771" t="str">
        <f t="shared" si="43"/>
        <v>S1002850099700</v>
      </c>
      <c r="B2771">
        <v>28500</v>
      </c>
      <c r="C2771" t="s">
        <v>15</v>
      </c>
      <c r="D2771">
        <v>99700</v>
      </c>
      <c r="E2771" s="1">
        <v>0</v>
      </c>
    </row>
    <row r="2772" spans="1:5" x14ac:dyDescent="0.25">
      <c r="A2772" t="str">
        <f t="shared" si="43"/>
        <v>S1002920096500</v>
      </c>
      <c r="B2772">
        <v>29200</v>
      </c>
      <c r="C2772" t="s">
        <v>15</v>
      </c>
      <c r="D2772">
        <v>96500</v>
      </c>
      <c r="E2772" s="1">
        <v>0</v>
      </c>
    </row>
    <row r="2773" spans="1:5" x14ac:dyDescent="0.25">
      <c r="A2773" t="str">
        <f t="shared" si="43"/>
        <v>S1002920096700</v>
      </c>
      <c r="B2773">
        <v>29200</v>
      </c>
      <c r="C2773" t="s">
        <v>15</v>
      </c>
      <c r="D2773">
        <v>96700</v>
      </c>
      <c r="E2773" s="1">
        <v>0</v>
      </c>
    </row>
    <row r="2774" spans="1:5" x14ac:dyDescent="0.25">
      <c r="A2774" t="str">
        <f t="shared" si="43"/>
        <v>S1002920099100</v>
      </c>
      <c r="B2774">
        <v>29200</v>
      </c>
      <c r="C2774" t="s">
        <v>15</v>
      </c>
      <c r="D2774">
        <v>99100</v>
      </c>
      <c r="E2774" s="1">
        <v>0</v>
      </c>
    </row>
    <row r="2775" spans="1:5" x14ac:dyDescent="0.25">
      <c r="A2775" t="str">
        <f t="shared" si="43"/>
        <v>S1002920099300</v>
      </c>
      <c r="B2775">
        <v>29200</v>
      </c>
      <c r="C2775" t="s">
        <v>15</v>
      </c>
      <c r="D2775">
        <v>99300</v>
      </c>
      <c r="E2775" s="1">
        <v>-177</v>
      </c>
    </row>
    <row r="2776" spans="1:5" x14ac:dyDescent="0.25">
      <c r="A2776" t="str">
        <f t="shared" si="43"/>
        <v>S2123600096700</v>
      </c>
      <c r="B2776">
        <v>36000</v>
      </c>
      <c r="C2776" t="s">
        <v>114</v>
      </c>
      <c r="D2776">
        <v>96700</v>
      </c>
      <c r="E2776" s="1">
        <v>0</v>
      </c>
    </row>
    <row r="2777" spans="1:5" x14ac:dyDescent="0.25">
      <c r="A2777" t="str">
        <f t="shared" si="43"/>
        <v>S1003700021700</v>
      </c>
      <c r="B2777">
        <v>37000</v>
      </c>
      <c r="C2777" t="s">
        <v>15</v>
      </c>
      <c r="D2777">
        <v>21700</v>
      </c>
      <c r="E2777" s="1">
        <v>-17619.96</v>
      </c>
    </row>
    <row r="2778" spans="1:5" x14ac:dyDescent="0.25">
      <c r="A2778" t="str">
        <f t="shared" si="43"/>
        <v>S1003700023700</v>
      </c>
      <c r="B2778">
        <v>37000</v>
      </c>
      <c r="C2778" t="s">
        <v>15</v>
      </c>
      <c r="D2778">
        <v>23700</v>
      </c>
      <c r="E2778" s="1">
        <v>0</v>
      </c>
    </row>
    <row r="2779" spans="1:5" x14ac:dyDescent="0.25">
      <c r="A2779" t="str">
        <f t="shared" si="43"/>
        <v>S1003700032500</v>
      </c>
      <c r="B2779">
        <v>37000</v>
      </c>
      <c r="C2779" t="s">
        <v>15</v>
      </c>
      <c r="D2779">
        <v>32500</v>
      </c>
      <c r="E2779" s="1">
        <v>0</v>
      </c>
    </row>
    <row r="2780" spans="1:5" x14ac:dyDescent="0.25">
      <c r="A2780" t="str">
        <f t="shared" si="43"/>
        <v>S1003700042000</v>
      </c>
      <c r="B2780">
        <v>37000</v>
      </c>
      <c r="C2780" t="s">
        <v>15</v>
      </c>
      <c r="D2780">
        <v>42000</v>
      </c>
      <c r="E2780" s="1">
        <v>0</v>
      </c>
    </row>
    <row r="2781" spans="1:5" x14ac:dyDescent="0.25">
      <c r="A2781" t="str">
        <f t="shared" si="43"/>
        <v>S1003700096700</v>
      </c>
      <c r="B2781">
        <v>37000</v>
      </c>
      <c r="C2781" t="s">
        <v>15</v>
      </c>
      <c r="D2781">
        <v>96700</v>
      </c>
      <c r="E2781" s="1">
        <v>0</v>
      </c>
    </row>
    <row r="2782" spans="1:5" x14ac:dyDescent="0.25">
      <c r="A2782" t="str">
        <f t="shared" si="43"/>
        <v>S2123700095000</v>
      </c>
      <c r="B2782">
        <v>37000</v>
      </c>
      <c r="C2782" t="s">
        <v>114</v>
      </c>
      <c r="D2782">
        <v>95000</v>
      </c>
      <c r="E2782" s="1">
        <v>0</v>
      </c>
    </row>
    <row r="2783" spans="1:5" x14ac:dyDescent="0.25">
      <c r="A2783" t="str">
        <f t="shared" si="43"/>
        <v>S2123700095100</v>
      </c>
      <c r="B2783">
        <v>37000</v>
      </c>
      <c r="C2783" t="s">
        <v>114</v>
      </c>
      <c r="D2783">
        <v>95100</v>
      </c>
      <c r="E2783" s="1">
        <v>-624440.39</v>
      </c>
    </row>
    <row r="2784" spans="1:5" x14ac:dyDescent="0.25">
      <c r="A2784" t="str">
        <f t="shared" si="43"/>
        <v>S2123700096500</v>
      </c>
      <c r="B2784">
        <v>37000</v>
      </c>
      <c r="C2784" t="s">
        <v>114</v>
      </c>
      <c r="D2784">
        <v>96500</v>
      </c>
      <c r="E2784" s="1">
        <v>0</v>
      </c>
    </row>
    <row r="2785" spans="1:5" x14ac:dyDescent="0.25">
      <c r="A2785" t="str">
        <f t="shared" si="43"/>
        <v>S2123700096700</v>
      </c>
      <c r="B2785">
        <v>37000</v>
      </c>
      <c r="C2785" t="s">
        <v>114</v>
      </c>
      <c r="D2785">
        <v>96700</v>
      </c>
      <c r="E2785" s="1">
        <v>0</v>
      </c>
    </row>
    <row r="2786" spans="1:5" x14ac:dyDescent="0.25">
      <c r="A2786" t="str">
        <f t="shared" si="43"/>
        <v>S2123700098500</v>
      </c>
      <c r="B2786">
        <v>37000</v>
      </c>
      <c r="C2786" t="s">
        <v>114</v>
      </c>
      <c r="D2786">
        <v>98500</v>
      </c>
      <c r="E2786" s="1">
        <v>0</v>
      </c>
    </row>
    <row r="2787" spans="1:5" x14ac:dyDescent="0.25">
      <c r="A2787" t="str">
        <f t="shared" si="43"/>
        <v>S2123700099300</v>
      </c>
      <c r="B2787">
        <v>37000</v>
      </c>
      <c r="C2787" t="s">
        <v>114</v>
      </c>
      <c r="D2787">
        <v>99300</v>
      </c>
      <c r="E2787" s="1">
        <v>565858.57000000007</v>
      </c>
    </row>
    <row r="2788" spans="1:5" x14ac:dyDescent="0.25">
      <c r="A2788" t="str">
        <f t="shared" si="43"/>
        <v>S2173700026000</v>
      </c>
      <c r="B2788">
        <v>37000</v>
      </c>
      <c r="C2788" t="s">
        <v>319</v>
      </c>
      <c r="D2788">
        <v>26000</v>
      </c>
      <c r="E2788" s="1">
        <v>7025770.7999999998</v>
      </c>
    </row>
    <row r="2789" spans="1:5" x14ac:dyDescent="0.25">
      <c r="A2789" t="str">
        <f t="shared" si="43"/>
        <v>S2173700026800</v>
      </c>
      <c r="B2789">
        <v>37000</v>
      </c>
      <c r="C2789" t="s">
        <v>319</v>
      </c>
      <c r="D2789">
        <v>26800</v>
      </c>
      <c r="E2789" s="1">
        <v>158153.86000000002</v>
      </c>
    </row>
    <row r="2790" spans="1:5" x14ac:dyDescent="0.25">
      <c r="A2790" t="str">
        <f t="shared" si="43"/>
        <v>S2723700096700</v>
      </c>
      <c r="B2790">
        <v>37000</v>
      </c>
      <c r="C2790" t="s">
        <v>118</v>
      </c>
      <c r="D2790">
        <v>96700</v>
      </c>
      <c r="E2790" s="1">
        <v>0</v>
      </c>
    </row>
    <row r="2791" spans="1:5" x14ac:dyDescent="0.25">
      <c r="A2791" t="str">
        <f t="shared" si="43"/>
        <v>S2773700096700</v>
      </c>
      <c r="B2791">
        <v>37000</v>
      </c>
      <c r="C2791" t="s">
        <v>447</v>
      </c>
      <c r="D2791">
        <v>96700</v>
      </c>
      <c r="E2791" s="1">
        <v>0</v>
      </c>
    </row>
    <row r="2792" spans="1:5" x14ac:dyDescent="0.25">
      <c r="A2792" t="str">
        <f t="shared" si="43"/>
        <v>S1003800099300</v>
      </c>
      <c r="B2792">
        <v>38000</v>
      </c>
      <c r="C2792" t="s">
        <v>15</v>
      </c>
      <c r="D2792">
        <v>99300</v>
      </c>
      <c r="E2792" s="1">
        <v>-87</v>
      </c>
    </row>
    <row r="2793" spans="1:5" x14ac:dyDescent="0.25">
      <c r="A2793" t="str">
        <f t="shared" si="43"/>
        <v>S2113800096700</v>
      </c>
      <c r="B2793">
        <v>38000</v>
      </c>
      <c r="C2793" t="s">
        <v>464</v>
      </c>
      <c r="D2793">
        <v>96700</v>
      </c>
      <c r="E2793" s="1">
        <v>0</v>
      </c>
    </row>
    <row r="2794" spans="1:5" x14ac:dyDescent="0.25">
      <c r="A2794" t="str">
        <f t="shared" si="43"/>
        <v>S2123800096700</v>
      </c>
      <c r="B2794">
        <v>38000</v>
      </c>
      <c r="C2794" t="s">
        <v>114</v>
      </c>
      <c r="D2794">
        <v>96700</v>
      </c>
      <c r="E2794" s="1">
        <v>0</v>
      </c>
    </row>
    <row r="2795" spans="1:5" x14ac:dyDescent="0.25">
      <c r="A2795" t="str">
        <f t="shared" si="43"/>
        <v>S2113950057700</v>
      </c>
      <c r="B2795">
        <v>39500</v>
      </c>
      <c r="C2795" t="s">
        <v>464</v>
      </c>
      <c r="D2795">
        <v>57700</v>
      </c>
      <c r="E2795" s="1">
        <v>23494</v>
      </c>
    </row>
    <row r="2796" spans="1:5" x14ac:dyDescent="0.25">
      <c r="A2796" t="str">
        <f t="shared" si="43"/>
        <v>S2113950090200</v>
      </c>
      <c r="B2796">
        <v>39500</v>
      </c>
      <c r="C2796" t="s">
        <v>464</v>
      </c>
      <c r="D2796">
        <v>90200</v>
      </c>
      <c r="E2796" s="1">
        <v>0</v>
      </c>
    </row>
    <row r="2797" spans="1:5" x14ac:dyDescent="0.25">
      <c r="A2797" t="str">
        <f t="shared" si="43"/>
        <v>S2113950096000</v>
      </c>
      <c r="B2797">
        <v>39500</v>
      </c>
      <c r="C2797" t="s">
        <v>464</v>
      </c>
      <c r="D2797">
        <v>96000</v>
      </c>
      <c r="E2797" s="1">
        <v>0</v>
      </c>
    </row>
    <row r="2798" spans="1:5" x14ac:dyDescent="0.25">
      <c r="A2798" t="str">
        <f t="shared" si="43"/>
        <v>S2113950096300</v>
      </c>
      <c r="B2798">
        <v>39500</v>
      </c>
      <c r="C2798" t="s">
        <v>464</v>
      </c>
      <c r="D2798">
        <v>96300</v>
      </c>
      <c r="E2798" s="1">
        <v>0</v>
      </c>
    </row>
    <row r="2799" spans="1:5" x14ac:dyDescent="0.25">
      <c r="A2799" t="str">
        <f t="shared" si="43"/>
        <v>S2113950096500</v>
      </c>
      <c r="B2799">
        <v>39500</v>
      </c>
      <c r="C2799" t="s">
        <v>464</v>
      </c>
      <c r="D2799">
        <v>96500</v>
      </c>
      <c r="E2799" s="1">
        <v>0</v>
      </c>
    </row>
    <row r="2800" spans="1:5" x14ac:dyDescent="0.25">
      <c r="A2800" t="str">
        <f t="shared" si="43"/>
        <v>S2113950096700</v>
      </c>
      <c r="B2800">
        <v>39500</v>
      </c>
      <c r="C2800" t="s">
        <v>464</v>
      </c>
      <c r="D2800">
        <v>96700</v>
      </c>
      <c r="E2800" s="1">
        <v>0</v>
      </c>
    </row>
    <row r="2801" spans="1:5" x14ac:dyDescent="0.25">
      <c r="A2801" t="str">
        <f t="shared" si="43"/>
        <v>S2113950096800</v>
      </c>
      <c r="B2801">
        <v>39500</v>
      </c>
      <c r="C2801" t="s">
        <v>464</v>
      </c>
      <c r="D2801">
        <v>96800</v>
      </c>
      <c r="E2801" s="1">
        <v>5.0000000046566129E-2</v>
      </c>
    </row>
    <row r="2802" spans="1:5" x14ac:dyDescent="0.25">
      <c r="A2802" t="str">
        <f t="shared" si="43"/>
        <v>S2113950099300</v>
      </c>
      <c r="B2802">
        <v>39500</v>
      </c>
      <c r="C2802" t="s">
        <v>464</v>
      </c>
      <c r="D2802">
        <v>99300</v>
      </c>
      <c r="E2802" s="1">
        <v>0</v>
      </c>
    </row>
    <row r="2803" spans="1:5" x14ac:dyDescent="0.25">
      <c r="A2803" t="str">
        <f t="shared" si="43"/>
        <v>S2113950099800</v>
      </c>
      <c r="B2803">
        <v>39500</v>
      </c>
      <c r="C2803" t="s">
        <v>464</v>
      </c>
      <c r="D2803">
        <v>99800</v>
      </c>
      <c r="E2803" s="1">
        <v>0</v>
      </c>
    </row>
    <row r="2804" spans="1:5" x14ac:dyDescent="0.25">
      <c r="A2804" t="str">
        <f t="shared" si="43"/>
        <v>S1004100096300</v>
      </c>
      <c r="B2804">
        <v>41000</v>
      </c>
      <c r="C2804" t="s">
        <v>15</v>
      </c>
      <c r="D2804">
        <v>96300</v>
      </c>
      <c r="E2804" s="1">
        <v>0</v>
      </c>
    </row>
    <row r="2805" spans="1:5" x14ac:dyDescent="0.25">
      <c r="A2805" t="str">
        <f t="shared" si="43"/>
        <v>S1004100096700</v>
      </c>
      <c r="B2805">
        <v>41000</v>
      </c>
      <c r="C2805" t="s">
        <v>15</v>
      </c>
      <c r="D2805">
        <v>96700</v>
      </c>
      <c r="E2805" s="1">
        <v>0</v>
      </c>
    </row>
    <row r="2806" spans="1:5" x14ac:dyDescent="0.25">
      <c r="A2806" t="str">
        <f t="shared" si="43"/>
        <v>S1004100099300</v>
      </c>
      <c r="B2806">
        <v>41000</v>
      </c>
      <c r="C2806" t="s">
        <v>15</v>
      </c>
      <c r="D2806">
        <v>99300</v>
      </c>
      <c r="E2806" s="1">
        <v>4558.58</v>
      </c>
    </row>
    <row r="2807" spans="1:5" x14ac:dyDescent="0.25">
      <c r="A2807" t="str">
        <f t="shared" si="43"/>
        <v>S1004100099800</v>
      </c>
      <c r="B2807">
        <v>41000</v>
      </c>
      <c r="C2807" t="s">
        <v>15</v>
      </c>
      <c r="D2807">
        <v>99800</v>
      </c>
      <c r="E2807" s="1">
        <v>0</v>
      </c>
    </row>
    <row r="2808" spans="1:5" x14ac:dyDescent="0.25">
      <c r="A2808" t="str">
        <f t="shared" si="43"/>
        <v>S1004250090200</v>
      </c>
      <c r="B2808">
        <v>42500</v>
      </c>
      <c r="C2808" t="s">
        <v>15</v>
      </c>
      <c r="D2808">
        <v>90200</v>
      </c>
      <c r="E2808" s="1">
        <v>340</v>
      </c>
    </row>
    <row r="2809" spans="1:5" x14ac:dyDescent="0.25">
      <c r="A2809" t="str">
        <f t="shared" si="43"/>
        <v>S1004250096700</v>
      </c>
      <c r="B2809">
        <v>42500</v>
      </c>
      <c r="C2809" t="s">
        <v>15</v>
      </c>
      <c r="D2809">
        <v>96700</v>
      </c>
      <c r="E2809" s="1">
        <v>0</v>
      </c>
    </row>
    <row r="2810" spans="1:5" x14ac:dyDescent="0.25">
      <c r="A2810" t="str">
        <f t="shared" si="43"/>
        <v>S1004250099800</v>
      </c>
      <c r="B2810">
        <v>42500</v>
      </c>
      <c r="C2810" t="s">
        <v>15</v>
      </c>
      <c r="D2810">
        <v>99800</v>
      </c>
      <c r="E2810" s="1">
        <v>0</v>
      </c>
    </row>
    <row r="2811" spans="1:5" x14ac:dyDescent="0.25">
      <c r="A2811" t="str">
        <f t="shared" si="43"/>
        <v>S1004320096700</v>
      </c>
      <c r="B2811">
        <v>43200</v>
      </c>
      <c r="C2811" t="s">
        <v>15</v>
      </c>
      <c r="D2811">
        <v>96700</v>
      </c>
      <c r="E2811" s="1">
        <v>0</v>
      </c>
    </row>
    <row r="2812" spans="1:5" x14ac:dyDescent="0.25">
      <c r="A2812" t="str">
        <f t="shared" si="43"/>
        <v>S1004330016500</v>
      </c>
      <c r="B2812">
        <v>43300</v>
      </c>
      <c r="C2812" t="s">
        <v>15</v>
      </c>
      <c r="D2812">
        <v>16500</v>
      </c>
      <c r="E2812" s="1">
        <v>0</v>
      </c>
    </row>
    <row r="2813" spans="1:5" x14ac:dyDescent="0.25">
      <c r="A2813" t="str">
        <f t="shared" si="43"/>
        <v>S1004330096700</v>
      </c>
      <c r="B2813">
        <v>43300</v>
      </c>
      <c r="C2813" t="s">
        <v>15</v>
      </c>
      <c r="D2813">
        <v>96700</v>
      </c>
      <c r="E2813" s="1">
        <v>0</v>
      </c>
    </row>
    <row r="2814" spans="1:5" x14ac:dyDescent="0.25">
      <c r="A2814" t="str">
        <f t="shared" si="43"/>
        <v>S1004330099800</v>
      </c>
      <c r="B2814">
        <v>43300</v>
      </c>
      <c r="C2814" t="s">
        <v>15</v>
      </c>
      <c r="D2814">
        <v>99800</v>
      </c>
      <c r="E2814" s="1">
        <v>0</v>
      </c>
    </row>
    <row r="2815" spans="1:5" x14ac:dyDescent="0.25">
      <c r="A2815" t="str">
        <f t="shared" si="43"/>
        <v>S7234330099401</v>
      </c>
      <c r="B2815">
        <v>43300</v>
      </c>
      <c r="C2815" t="s">
        <v>618</v>
      </c>
      <c r="D2815">
        <v>99401</v>
      </c>
      <c r="E2815" s="1">
        <v>0</v>
      </c>
    </row>
    <row r="2816" spans="1:5" x14ac:dyDescent="0.25">
      <c r="A2816" t="str">
        <f t="shared" si="43"/>
        <v>S1004350087000</v>
      </c>
      <c r="B2816">
        <v>43500</v>
      </c>
      <c r="C2816" t="s">
        <v>15</v>
      </c>
      <c r="D2816">
        <v>87000</v>
      </c>
      <c r="E2816" s="1">
        <v>376738.64</v>
      </c>
    </row>
    <row r="2817" spans="1:5" x14ac:dyDescent="0.25">
      <c r="A2817" t="str">
        <f t="shared" si="43"/>
        <v>S1004350093400</v>
      </c>
      <c r="B2817">
        <v>43500</v>
      </c>
      <c r="C2817" t="s">
        <v>15</v>
      </c>
      <c r="D2817">
        <v>93400</v>
      </c>
      <c r="E2817" s="1">
        <v>3221303.41</v>
      </c>
    </row>
    <row r="2818" spans="1:5" x14ac:dyDescent="0.25">
      <c r="A2818" t="str">
        <f t="shared" si="43"/>
        <v>S1004350096300</v>
      </c>
      <c r="B2818">
        <v>43500</v>
      </c>
      <c r="C2818" t="s">
        <v>15</v>
      </c>
      <c r="D2818">
        <v>96300</v>
      </c>
      <c r="E2818" s="1">
        <v>0</v>
      </c>
    </row>
    <row r="2819" spans="1:5" x14ac:dyDescent="0.25">
      <c r="A2819" t="str">
        <f t="shared" ref="A2819:A2882" si="44">C2819&amp;B2819&amp;D2819</f>
        <v>S1004350097300</v>
      </c>
      <c r="B2819">
        <v>43500</v>
      </c>
      <c r="C2819" t="s">
        <v>15</v>
      </c>
      <c r="D2819">
        <v>97300</v>
      </c>
      <c r="E2819" s="1">
        <v>0</v>
      </c>
    </row>
    <row r="2820" spans="1:5" x14ac:dyDescent="0.25">
      <c r="A2820" t="str">
        <f t="shared" si="44"/>
        <v>S1004350097700</v>
      </c>
      <c r="B2820">
        <v>43500</v>
      </c>
      <c r="C2820" t="s">
        <v>15</v>
      </c>
      <c r="D2820">
        <v>97700</v>
      </c>
      <c r="E2820" s="1">
        <v>12700</v>
      </c>
    </row>
    <row r="2821" spans="1:5" x14ac:dyDescent="0.25">
      <c r="A2821" t="str">
        <f t="shared" si="44"/>
        <v>S1004350099200</v>
      </c>
      <c r="B2821">
        <v>43500</v>
      </c>
      <c r="C2821" t="s">
        <v>15</v>
      </c>
      <c r="D2821">
        <v>99200</v>
      </c>
      <c r="E2821" s="1">
        <v>0</v>
      </c>
    </row>
    <row r="2822" spans="1:5" x14ac:dyDescent="0.25">
      <c r="A2822" t="str">
        <f t="shared" si="44"/>
        <v>S1004350099300</v>
      </c>
      <c r="B2822">
        <v>43500</v>
      </c>
      <c r="C2822" t="s">
        <v>15</v>
      </c>
      <c r="D2822">
        <v>99300</v>
      </c>
      <c r="E2822" s="1">
        <v>-10003316.460000001</v>
      </c>
    </row>
    <row r="2823" spans="1:5" x14ac:dyDescent="0.25">
      <c r="A2823" t="str">
        <f t="shared" si="44"/>
        <v>S1004350099700</v>
      </c>
      <c r="B2823">
        <v>43500</v>
      </c>
      <c r="C2823" t="s">
        <v>15</v>
      </c>
      <c r="D2823">
        <v>99700</v>
      </c>
      <c r="E2823" s="1">
        <v>0</v>
      </c>
    </row>
    <row r="2824" spans="1:5" x14ac:dyDescent="0.25">
      <c r="A2824" t="str">
        <f t="shared" si="44"/>
        <v>S1004350099800</v>
      </c>
      <c r="B2824">
        <v>43500</v>
      </c>
      <c r="C2824" t="s">
        <v>15</v>
      </c>
      <c r="D2824">
        <v>99800</v>
      </c>
      <c r="E2824" s="1">
        <v>0</v>
      </c>
    </row>
    <row r="2825" spans="1:5" x14ac:dyDescent="0.25">
      <c r="A2825" t="str">
        <f t="shared" si="44"/>
        <v>S2744350096700</v>
      </c>
      <c r="B2825">
        <v>43500</v>
      </c>
      <c r="C2825" t="s">
        <v>119</v>
      </c>
      <c r="D2825">
        <v>96700</v>
      </c>
      <c r="E2825" s="1">
        <v>0</v>
      </c>
    </row>
    <row r="2826" spans="1:5" x14ac:dyDescent="0.25">
      <c r="A2826" t="str">
        <f t="shared" si="44"/>
        <v>S2744350097500</v>
      </c>
      <c r="B2826">
        <v>43500</v>
      </c>
      <c r="C2826" t="s">
        <v>119</v>
      </c>
      <c r="D2826">
        <v>97500</v>
      </c>
      <c r="E2826" s="1">
        <v>0</v>
      </c>
    </row>
    <row r="2827" spans="1:5" x14ac:dyDescent="0.25">
      <c r="A2827" t="str">
        <f t="shared" si="44"/>
        <v>S2744350099800</v>
      </c>
      <c r="B2827">
        <v>43500</v>
      </c>
      <c r="C2827" t="s">
        <v>119</v>
      </c>
      <c r="D2827">
        <v>99800</v>
      </c>
      <c r="E2827" s="1">
        <v>0</v>
      </c>
    </row>
    <row r="2828" spans="1:5" x14ac:dyDescent="0.25">
      <c r="A2828" t="str">
        <f t="shared" si="44"/>
        <v>S1004370096700</v>
      </c>
      <c r="B2828">
        <v>43700</v>
      </c>
      <c r="C2828" t="s">
        <v>15</v>
      </c>
      <c r="D2828">
        <v>96700</v>
      </c>
      <c r="E2828" s="1">
        <v>0</v>
      </c>
    </row>
    <row r="2829" spans="1:5" x14ac:dyDescent="0.25">
      <c r="A2829" t="str">
        <f t="shared" si="44"/>
        <v>S1004370099300</v>
      </c>
      <c r="B2829">
        <v>43700</v>
      </c>
      <c r="C2829" t="s">
        <v>15</v>
      </c>
      <c r="D2829">
        <v>99300</v>
      </c>
      <c r="E2829" s="1">
        <v>217300.29</v>
      </c>
    </row>
    <row r="2830" spans="1:5" x14ac:dyDescent="0.25">
      <c r="A2830" t="str">
        <f t="shared" si="44"/>
        <v>S1004380096700</v>
      </c>
      <c r="B2830">
        <v>43800</v>
      </c>
      <c r="C2830" t="s">
        <v>15</v>
      </c>
      <c r="D2830">
        <v>96700</v>
      </c>
      <c r="E2830" s="1">
        <v>0</v>
      </c>
    </row>
    <row r="2831" spans="1:5" x14ac:dyDescent="0.25">
      <c r="A2831" t="str">
        <f t="shared" si="44"/>
        <v>S1004450096700</v>
      </c>
      <c r="B2831">
        <v>44500</v>
      </c>
      <c r="C2831" t="s">
        <v>15</v>
      </c>
      <c r="D2831">
        <v>96700</v>
      </c>
      <c r="E2831" s="1">
        <v>0</v>
      </c>
    </row>
    <row r="2832" spans="1:5" x14ac:dyDescent="0.25">
      <c r="A2832" t="str">
        <f t="shared" si="44"/>
        <v>S1004450099300</v>
      </c>
      <c r="B2832">
        <v>44500</v>
      </c>
      <c r="C2832" t="s">
        <v>15</v>
      </c>
      <c r="D2832">
        <v>99300</v>
      </c>
      <c r="E2832" s="1">
        <v>-1275.68</v>
      </c>
    </row>
    <row r="2833" spans="1:5" x14ac:dyDescent="0.25">
      <c r="A2833" t="str">
        <f t="shared" si="44"/>
        <v>S1004450099800</v>
      </c>
      <c r="B2833">
        <v>44500</v>
      </c>
      <c r="C2833" t="s">
        <v>15</v>
      </c>
      <c r="D2833">
        <v>99800</v>
      </c>
      <c r="E2833" s="1">
        <v>0</v>
      </c>
    </row>
    <row r="2834" spans="1:5" x14ac:dyDescent="0.25">
      <c r="A2834" t="str">
        <f t="shared" si="44"/>
        <v>S2274450096700</v>
      </c>
      <c r="B2834">
        <v>44500</v>
      </c>
      <c r="C2834" t="s">
        <v>615</v>
      </c>
      <c r="D2834">
        <v>96700</v>
      </c>
      <c r="E2834" s="1">
        <v>0</v>
      </c>
    </row>
    <row r="2835" spans="1:5" x14ac:dyDescent="0.25">
      <c r="A2835" t="str">
        <f t="shared" si="44"/>
        <v>S1004550096300</v>
      </c>
      <c r="B2835">
        <v>45500</v>
      </c>
      <c r="C2835" t="s">
        <v>15</v>
      </c>
      <c r="D2835">
        <v>96300</v>
      </c>
      <c r="E2835" s="1">
        <v>0</v>
      </c>
    </row>
    <row r="2836" spans="1:5" x14ac:dyDescent="0.25">
      <c r="A2836" t="str">
        <f t="shared" si="44"/>
        <v>S1004550096500</v>
      </c>
      <c r="B2836">
        <v>45500</v>
      </c>
      <c r="C2836" t="s">
        <v>15</v>
      </c>
      <c r="D2836">
        <v>96500</v>
      </c>
      <c r="E2836" s="1">
        <v>0</v>
      </c>
    </row>
    <row r="2837" spans="1:5" x14ac:dyDescent="0.25">
      <c r="A2837" t="str">
        <f t="shared" si="44"/>
        <v>S1004550096700</v>
      </c>
      <c r="B2837">
        <v>45500</v>
      </c>
      <c r="C2837" t="s">
        <v>15</v>
      </c>
      <c r="D2837">
        <v>96700</v>
      </c>
      <c r="E2837" s="1">
        <v>0</v>
      </c>
    </row>
    <row r="2838" spans="1:5" x14ac:dyDescent="0.25">
      <c r="A2838" t="str">
        <f t="shared" si="44"/>
        <v>S1004550098000</v>
      </c>
      <c r="B2838">
        <v>45500</v>
      </c>
      <c r="C2838" t="s">
        <v>15</v>
      </c>
      <c r="D2838">
        <v>98000</v>
      </c>
      <c r="E2838" s="1">
        <v>0</v>
      </c>
    </row>
    <row r="2839" spans="1:5" x14ac:dyDescent="0.25">
      <c r="A2839" t="str">
        <f t="shared" si="44"/>
        <v>S1004550098900</v>
      </c>
      <c r="B2839">
        <v>45500</v>
      </c>
      <c r="C2839" t="s">
        <v>15</v>
      </c>
      <c r="D2839">
        <v>98900</v>
      </c>
      <c r="E2839" s="1">
        <v>17681.34</v>
      </c>
    </row>
    <row r="2840" spans="1:5" x14ac:dyDescent="0.25">
      <c r="A2840" t="str">
        <f t="shared" si="44"/>
        <v>S1004550099300</v>
      </c>
      <c r="B2840">
        <v>45500</v>
      </c>
      <c r="C2840" t="s">
        <v>15</v>
      </c>
      <c r="D2840">
        <v>99300</v>
      </c>
      <c r="E2840" s="1">
        <v>4987.58</v>
      </c>
    </row>
    <row r="2841" spans="1:5" x14ac:dyDescent="0.25">
      <c r="A2841" t="str">
        <f t="shared" si="44"/>
        <v>S1004550099800</v>
      </c>
      <c r="B2841">
        <v>45500</v>
      </c>
      <c r="C2841" t="s">
        <v>15</v>
      </c>
      <c r="D2841">
        <v>99800</v>
      </c>
      <c r="E2841" s="1">
        <v>0</v>
      </c>
    </row>
    <row r="2842" spans="1:5" x14ac:dyDescent="0.25">
      <c r="A2842" t="str">
        <f t="shared" si="44"/>
        <v>S1004650093500</v>
      </c>
      <c r="B2842">
        <v>46500</v>
      </c>
      <c r="C2842" t="s">
        <v>15</v>
      </c>
      <c r="D2842">
        <v>93500</v>
      </c>
      <c r="E2842" s="1">
        <v>-597</v>
      </c>
    </row>
    <row r="2843" spans="1:5" x14ac:dyDescent="0.25">
      <c r="A2843" t="str">
        <f t="shared" si="44"/>
        <v>S1004650099300</v>
      </c>
      <c r="B2843">
        <v>46500</v>
      </c>
      <c r="C2843" t="s">
        <v>15</v>
      </c>
      <c r="D2843">
        <v>99300</v>
      </c>
      <c r="E2843" s="1">
        <v>9.9</v>
      </c>
    </row>
    <row r="2844" spans="1:5" x14ac:dyDescent="0.25">
      <c r="A2844" t="str">
        <f t="shared" si="44"/>
        <v>S1004850096300</v>
      </c>
      <c r="B2844">
        <v>48500</v>
      </c>
      <c r="C2844" t="s">
        <v>15</v>
      </c>
      <c r="D2844">
        <v>96300</v>
      </c>
      <c r="E2844" s="1">
        <v>0</v>
      </c>
    </row>
    <row r="2845" spans="1:5" x14ac:dyDescent="0.25">
      <c r="A2845" t="str">
        <f t="shared" si="44"/>
        <v>S1004850096700</v>
      </c>
      <c r="B2845">
        <v>48500</v>
      </c>
      <c r="C2845" t="s">
        <v>15</v>
      </c>
      <c r="D2845">
        <v>96700</v>
      </c>
      <c r="E2845" s="1">
        <v>0</v>
      </c>
    </row>
    <row r="2846" spans="1:5" x14ac:dyDescent="0.25">
      <c r="A2846" t="str">
        <f t="shared" si="44"/>
        <v>S1004850014100</v>
      </c>
      <c r="B2846">
        <v>48500</v>
      </c>
      <c r="C2846" t="s">
        <v>15</v>
      </c>
      <c r="D2846">
        <v>14100</v>
      </c>
      <c r="E2846" s="1">
        <v>0</v>
      </c>
    </row>
    <row r="2847" spans="1:5" x14ac:dyDescent="0.25">
      <c r="A2847" t="str">
        <f t="shared" si="44"/>
        <v>S1004850014400</v>
      </c>
      <c r="B2847">
        <v>48500</v>
      </c>
      <c r="C2847" t="s">
        <v>15</v>
      </c>
      <c r="D2847">
        <v>14400</v>
      </c>
      <c r="E2847" s="1">
        <v>0</v>
      </c>
    </row>
    <row r="2848" spans="1:5" x14ac:dyDescent="0.25">
      <c r="A2848" t="str">
        <f t="shared" si="44"/>
        <v>S1005050012300</v>
      </c>
      <c r="B2848">
        <v>50500</v>
      </c>
      <c r="C2848" t="s">
        <v>15</v>
      </c>
      <c r="D2848">
        <v>12300</v>
      </c>
      <c r="E2848" s="1">
        <v>-2343341.3160000001</v>
      </c>
    </row>
    <row r="2849" spans="1:5" x14ac:dyDescent="0.25">
      <c r="A2849" t="str">
        <f t="shared" si="44"/>
        <v>S1005050082800</v>
      </c>
      <c r="B2849">
        <v>50500</v>
      </c>
      <c r="C2849" t="s">
        <v>15</v>
      </c>
      <c r="D2849">
        <v>82800</v>
      </c>
      <c r="E2849" s="1">
        <v>-881734.25</v>
      </c>
    </row>
    <row r="2850" spans="1:5" x14ac:dyDescent="0.25">
      <c r="A2850" t="str">
        <f t="shared" si="44"/>
        <v>S1005050090200</v>
      </c>
      <c r="B2850">
        <v>50500</v>
      </c>
      <c r="C2850" t="s">
        <v>15</v>
      </c>
      <c r="D2850">
        <v>90200</v>
      </c>
      <c r="E2850" s="1">
        <v>110.01</v>
      </c>
    </row>
    <row r="2851" spans="1:5" x14ac:dyDescent="0.25">
      <c r="A2851" t="str">
        <f t="shared" si="44"/>
        <v>S1005050090300</v>
      </c>
      <c r="B2851">
        <v>50500</v>
      </c>
      <c r="C2851" t="s">
        <v>15</v>
      </c>
      <c r="D2851">
        <v>90300</v>
      </c>
      <c r="E2851" s="1">
        <v>138</v>
      </c>
    </row>
    <row r="2852" spans="1:5" x14ac:dyDescent="0.25">
      <c r="A2852" t="str">
        <f t="shared" si="44"/>
        <v>S1005050096100</v>
      </c>
      <c r="B2852">
        <v>50500</v>
      </c>
      <c r="C2852" t="s">
        <v>15</v>
      </c>
      <c r="D2852">
        <v>96100</v>
      </c>
      <c r="E2852" s="1">
        <v>2501</v>
      </c>
    </row>
    <row r="2853" spans="1:5" x14ac:dyDescent="0.25">
      <c r="A2853" t="str">
        <f t="shared" si="44"/>
        <v>S1005050096300</v>
      </c>
      <c r="B2853">
        <v>50500</v>
      </c>
      <c r="C2853" t="s">
        <v>15</v>
      </c>
      <c r="D2853">
        <v>96300</v>
      </c>
      <c r="E2853" s="1">
        <v>7.6</v>
      </c>
    </row>
    <row r="2854" spans="1:5" x14ac:dyDescent="0.25">
      <c r="A2854" t="str">
        <f t="shared" si="44"/>
        <v>S1005050099300</v>
      </c>
      <c r="B2854">
        <v>50500</v>
      </c>
      <c r="C2854" t="s">
        <v>15</v>
      </c>
      <c r="D2854">
        <v>99300</v>
      </c>
      <c r="E2854" s="1">
        <v>-113012.45999999999</v>
      </c>
    </row>
    <row r="2855" spans="1:5" x14ac:dyDescent="0.25">
      <c r="A2855" t="str">
        <f t="shared" si="44"/>
        <v>S2355050096700</v>
      </c>
      <c r="B2855">
        <v>50500</v>
      </c>
      <c r="C2855" t="s">
        <v>151</v>
      </c>
      <c r="D2855">
        <v>96700</v>
      </c>
      <c r="E2855" s="1">
        <v>0</v>
      </c>
    </row>
    <row r="2856" spans="1:5" x14ac:dyDescent="0.25">
      <c r="A2856" t="str">
        <f t="shared" si="44"/>
        <v>S2895050096700</v>
      </c>
      <c r="B2856">
        <v>50500</v>
      </c>
      <c r="C2856" t="s">
        <v>815</v>
      </c>
      <c r="D2856">
        <v>96700</v>
      </c>
      <c r="E2856" s="1">
        <v>0</v>
      </c>
    </row>
    <row r="2857" spans="1:5" x14ac:dyDescent="0.25">
      <c r="A2857" t="str">
        <f t="shared" si="44"/>
        <v>S1005070096700</v>
      </c>
      <c r="B2857">
        <v>50700</v>
      </c>
      <c r="C2857" t="s">
        <v>15</v>
      </c>
      <c r="D2857">
        <v>96700</v>
      </c>
      <c r="E2857" s="1">
        <v>0</v>
      </c>
    </row>
    <row r="2858" spans="1:5" x14ac:dyDescent="0.25">
      <c r="A2858" t="str">
        <f t="shared" si="44"/>
        <v>S1005070099300</v>
      </c>
      <c r="B2858">
        <v>50700</v>
      </c>
      <c r="C2858" t="s">
        <v>15</v>
      </c>
      <c r="D2858">
        <v>99300</v>
      </c>
      <c r="E2858" s="1">
        <v>0</v>
      </c>
    </row>
    <row r="2859" spans="1:5" x14ac:dyDescent="0.25">
      <c r="A2859" t="str">
        <f t="shared" si="44"/>
        <v>S1005110096700</v>
      </c>
      <c r="B2859">
        <v>51100</v>
      </c>
      <c r="C2859" t="s">
        <v>15</v>
      </c>
      <c r="D2859">
        <v>96700</v>
      </c>
      <c r="E2859" s="1">
        <v>0</v>
      </c>
    </row>
    <row r="2860" spans="1:5" x14ac:dyDescent="0.25">
      <c r="A2860" t="str">
        <f t="shared" si="44"/>
        <v>S1005110099300</v>
      </c>
      <c r="B2860">
        <v>51100</v>
      </c>
      <c r="C2860" t="s">
        <v>15</v>
      </c>
      <c r="D2860">
        <v>99300</v>
      </c>
      <c r="E2860" s="1">
        <v>0</v>
      </c>
    </row>
    <row r="2861" spans="1:5" x14ac:dyDescent="0.25">
      <c r="A2861" t="str">
        <f t="shared" si="44"/>
        <v>S1005110099900</v>
      </c>
      <c r="B2861">
        <v>51100</v>
      </c>
      <c r="C2861" t="s">
        <v>15</v>
      </c>
      <c r="D2861">
        <v>99900</v>
      </c>
      <c r="E2861" s="1">
        <v>772</v>
      </c>
    </row>
    <row r="2862" spans="1:5" x14ac:dyDescent="0.25">
      <c r="A2862" t="str">
        <f t="shared" si="44"/>
        <v>S2205110096700</v>
      </c>
      <c r="B2862">
        <v>51100</v>
      </c>
      <c r="C2862" t="s">
        <v>834</v>
      </c>
      <c r="D2862">
        <v>96700</v>
      </c>
      <c r="E2862" s="1">
        <v>0</v>
      </c>
    </row>
    <row r="2863" spans="1:5" x14ac:dyDescent="0.25">
      <c r="A2863" t="str">
        <f t="shared" si="44"/>
        <v>S1005250096700</v>
      </c>
      <c r="B2863">
        <v>52500</v>
      </c>
      <c r="C2863" t="s">
        <v>15</v>
      </c>
      <c r="D2863">
        <v>96700</v>
      </c>
      <c r="E2863" s="1">
        <v>0</v>
      </c>
    </row>
    <row r="2864" spans="1:5" x14ac:dyDescent="0.25">
      <c r="A2864" t="str">
        <f t="shared" si="44"/>
        <v>S1005250099300</v>
      </c>
      <c r="B2864">
        <v>52500</v>
      </c>
      <c r="C2864" t="s">
        <v>15</v>
      </c>
      <c r="D2864">
        <v>99300</v>
      </c>
      <c r="E2864" s="1">
        <v>0</v>
      </c>
    </row>
    <row r="2865" spans="1:5" x14ac:dyDescent="0.25">
      <c r="A2865" t="str">
        <f t="shared" si="44"/>
        <v>S1005360013200</v>
      </c>
      <c r="B2865">
        <v>53600</v>
      </c>
      <c r="C2865" t="s">
        <v>15</v>
      </c>
      <c r="D2865">
        <v>13200</v>
      </c>
      <c r="E2865" s="1">
        <v>1</v>
      </c>
    </row>
    <row r="2866" spans="1:5" x14ac:dyDescent="0.25">
      <c r="A2866" t="str">
        <f t="shared" si="44"/>
        <v>S1005360096500</v>
      </c>
      <c r="B2866">
        <v>53600</v>
      </c>
      <c r="C2866" t="s">
        <v>15</v>
      </c>
      <c r="D2866">
        <v>96500</v>
      </c>
      <c r="E2866" s="1">
        <v>0</v>
      </c>
    </row>
    <row r="2867" spans="1:5" x14ac:dyDescent="0.25">
      <c r="A2867" t="str">
        <f t="shared" si="44"/>
        <v>S1005360096700</v>
      </c>
      <c r="B2867">
        <v>53600</v>
      </c>
      <c r="C2867" t="s">
        <v>15</v>
      </c>
      <c r="D2867">
        <v>96700</v>
      </c>
      <c r="E2867" s="1">
        <v>0</v>
      </c>
    </row>
    <row r="2868" spans="1:5" x14ac:dyDescent="0.25">
      <c r="A2868" t="str">
        <f t="shared" si="44"/>
        <v>S1005360099100</v>
      </c>
      <c r="B2868">
        <v>53600</v>
      </c>
      <c r="C2868" t="s">
        <v>15</v>
      </c>
      <c r="D2868">
        <v>99100</v>
      </c>
      <c r="E2868" s="1">
        <v>0</v>
      </c>
    </row>
    <row r="2869" spans="1:5" x14ac:dyDescent="0.25">
      <c r="A2869" t="str">
        <f t="shared" si="44"/>
        <v>S1005360099300</v>
      </c>
      <c r="B2869">
        <v>53600</v>
      </c>
      <c r="C2869" t="s">
        <v>15</v>
      </c>
      <c r="D2869">
        <v>99300</v>
      </c>
      <c r="E2869" s="1">
        <v>0</v>
      </c>
    </row>
    <row r="2870" spans="1:5" x14ac:dyDescent="0.25">
      <c r="A2870" t="str">
        <f t="shared" si="44"/>
        <v>S1005360099800</v>
      </c>
      <c r="B2870">
        <v>53600</v>
      </c>
      <c r="C2870" t="s">
        <v>15</v>
      </c>
      <c r="D2870">
        <v>99800</v>
      </c>
      <c r="E2870" s="1">
        <v>0</v>
      </c>
    </row>
    <row r="2871" spans="1:5" x14ac:dyDescent="0.25">
      <c r="A2871" t="str">
        <f t="shared" si="44"/>
        <v>S1005400096700</v>
      </c>
      <c r="B2871">
        <v>54000</v>
      </c>
      <c r="C2871" t="s">
        <v>15</v>
      </c>
      <c r="D2871">
        <v>96700</v>
      </c>
      <c r="E2871" s="1">
        <v>0</v>
      </c>
    </row>
    <row r="2872" spans="1:5" x14ac:dyDescent="0.25">
      <c r="A2872" t="str">
        <f t="shared" si="44"/>
        <v>S1005450096700</v>
      </c>
      <c r="B2872">
        <v>54500</v>
      </c>
      <c r="C2872" t="s">
        <v>15</v>
      </c>
      <c r="D2872">
        <v>96700</v>
      </c>
      <c r="E2872" s="1">
        <v>0</v>
      </c>
    </row>
    <row r="2873" spans="1:5" x14ac:dyDescent="0.25">
      <c r="A2873" t="str">
        <f t="shared" si="44"/>
        <v>S1005500096500</v>
      </c>
      <c r="B2873">
        <v>55000</v>
      </c>
      <c r="C2873" t="s">
        <v>15</v>
      </c>
      <c r="D2873">
        <v>96500</v>
      </c>
      <c r="E2873" s="1">
        <v>0</v>
      </c>
    </row>
    <row r="2874" spans="1:5" x14ac:dyDescent="0.25">
      <c r="A2874" t="str">
        <f t="shared" si="44"/>
        <v>S1005500096700</v>
      </c>
      <c r="B2874">
        <v>55000</v>
      </c>
      <c r="C2874" t="s">
        <v>15</v>
      </c>
      <c r="D2874">
        <v>96700</v>
      </c>
      <c r="E2874" s="1">
        <v>0</v>
      </c>
    </row>
    <row r="2875" spans="1:5" x14ac:dyDescent="0.25">
      <c r="A2875" t="str">
        <f t="shared" si="44"/>
        <v>S1005500099300</v>
      </c>
      <c r="B2875">
        <v>55000</v>
      </c>
      <c r="C2875" t="s">
        <v>15</v>
      </c>
      <c r="D2875">
        <v>99300</v>
      </c>
      <c r="E2875" s="1">
        <v>60.96</v>
      </c>
    </row>
    <row r="2876" spans="1:5" x14ac:dyDescent="0.25">
      <c r="A2876" t="str">
        <f t="shared" si="44"/>
        <v>S1005660090200</v>
      </c>
      <c r="B2876">
        <v>56600</v>
      </c>
      <c r="C2876" t="s">
        <v>15</v>
      </c>
      <c r="D2876">
        <v>90200</v>
      </c>
      <c r="E2876" s="1">
        <v>1.2199999999999989</v>
      </c>
    </row>
    <row r="2877" spans="1:5" x14ac:dyDescent="0.25">
      <c r="A2877" t="str">
        <f t="shared" si="44"/>
        <v>S1005660090500</v>
      </c>
      <c r="B2877">
        <v>56600</v>
      </c>
      <c r="C2877" t="s">
        <v>15</v>
      </c>
      <c r="D2877">
        <v>90500</v>
      </c>
      <c r="E2877" s="1">
        <v>0</v>
      </c>
    </row>
    <row r="2878" spans="1:5" x14ac:dyDescent="0.25">
      <c r="A2878" t="str">
        <f t="shared" si="44"/>
        <v>S1005660090700</v>
      </c>
      <c r="B2878">
        <v>56600</v>
      </c>
      <c r="C2878" t="s">
        <v>15</v>
      </c>
      <c r="D2878">
        <v>90700</v>
      </c>
      <c r="E2878" s="1">
        <v>0</v>
      </c>
    </row>
    <row r="2879" spans="1:5" x14ac:dyDescent="0.25">
      <c r="A2879" t="str">
        <f t="shared" si="44"/>
        <v>S1005660092000</v>
      </c>
      <c r="B2879">
        <v>56600</v>
      </c>
      <c r="C2879" t="s">
        <v>15</v>
      </c>
      <c r="D2879">
        <v>92000</v>
      </c>
      <c r="E2879" s="1">
        <v>0</v>
      </c>
    </row>
    <row r="2880" spans="1:5" x14ac:dyDescent="0.25">
      <c r="A2880" t="str">
        <f t="shared" si="44"/>
        <v>S1005660096500</v>
      </c>
      <c r="B2880">
        <v>56600</v>
      </c>
      <c r="C2880" t="s">
        <v>15</v>
      </c>
      <c r="D2880">
        <v>96500</v>
      </c>
      <c r="E2880" s="1">
        <v>0</v>
      </c>
    </row>
    <row r="2881" spans="1:5" x14ac:dyDescent="0.25">
      <c r="A2881" t="str">
        <f t="shared" si="44"/>
        <v>S1005660096700</v>
      </c>
      <c r="B2881">
        <v>56600</v>
      </c>
      <c r="C2881" t="s">
        <v>15</v>
      </c>
      <c r="D2881">
        <v>96700</v>
      </c>
      <c r="E2881" s="1">
        <v>-95.06</v>
      </c>
    </row>
    <row r="2882" spans="1:5" x14ac:dyDescent="0.25">
      <c r="A2882" t="str">
        <f t="shared" si="44"/>
        <v>S1005660099000</v>
      </c>
      <c r="B2882">
        <v>56600</v>
      </c>
      <c r="C2882" t="s">
        <v>15</v>
      </c>
      <c r="D2882">
        <v>99000</v>
      </c>
      <c r="E2882" s="1">
        <v>0</v>
      </c>
    </row>
    <row r="2883" spans="1:5" x14ac:dyDescent="0.25">
      <c r="A2883" t="str">
        <f t="shared" ref="A2883:A2925" si="45">C2883&amp;B2883&amp;D2883</f>
        <v>S1005660099100</v>
      </c>
      <c r="B2883">
        <v>56600</v>
      </c>
      <c r="C2883" t="s">
        <v>15</v>
      </c>
      <c r="D2883">
        <v>99100</v>
      </c>
      <c r="E2883" s="1">
        <v>95.06</v>
      </c>
    </row>
    <row r="2884" spans="1:5" x14ac:dyDescent="0.25">
      <c r="A2884" t="str">
        <f t="shared" si="45"/>
        <v>S1005660099200</v>
      </c>
      <c r="B2884">
        <v>56600</v>
      </c>
      <c r="C2884" t="s">
        <v>15</v>
      </c>
      <c r="D2884">
        <v>99200</v>
      </c>
      <c r="E2884" s="1">
        <v>0</v>
      </c>
    </row>
    <row r="2885" spans="1:5" x14ac:dyDescent="0.25">
      <c r="A2885" t="str">
        <f t="shared" si="45"/>
        <v>S1005660099300</v>
      </c>
      <c r="B2885">
        <v>56600</v>
      </c>
      <c r="C2885" t="s">
        <v>15</v>
      </c>
      <c r="D2885">
        <v>99300</v>
      </c>
      <c r="E2885" s="1">
        <v>-53509756.710000001</v>
      </c>
    </row>
    <row r="2886" spans="1:5" x14ac:dyDescent="0.25">
      <c r="A2886" t="str">
        <f t="shared" si="45"/>
        <v>S1005660099500</v>
      </c>
      <c r="B2886">
        <v>56600</v>
      </c>
      <c r="C2886" t="s">
        <v>15</v>
      </c>
      <c r="D2886">
        <v>99500</v>
      </c>
      <c r="E2886" s="1">
        <v>0</v>
      </c>
    </row>
    <row r="2887" spans="1:5" x14ac:dyDescent="0.25">
      <c r="A2887" t="str">
        <f t="shared" si="45"/>
        <v>S1005660099600</v>
      </c>
      <c r="B2887">
        <v>56600</v>
      </c>
      <c r="C2887" t="s">
        <v>15</v>
      </c>
      <c r="D2887">
        <v>99600</v>
      </c>
      <c r="E2887" s="1">
        <v>0</v>
      </c>
    </row>
    <row r="2888" spans="1:5" x14ac:dyDescent="0.25">
      <c r="A2888" t="str">
        <f t="shared" si="45"/>
        <v>S1005660099800</v>
      </c>
      <c r="B2888">
        <v>56600</v>
      </c>
      <c r="C2888" t="s">
        <v>15</v>
      </c>
      <c r="D2888">
        <v>99800</v>
      </c>
      <c r="E2888" s="1">
        <v>0</v>
      </c>
    </row>
    <row r="2889" spans="1:5" x14ac:dyDescent="0.25">
      <c r="A2889" t="str">
        <f t="shared" si="45"/>
        <v>S2115660096700</v>
      </c>
      <c r="B2889">
        <v>56600</v>
      </c>
      <c r="C2889" t="s">
        <v>464</v>
      </c>
      <c r="D2889">
        <v>96700</v>
      </c>
      <c r="E2889" s="1">
        <v>0</v>
      </c>
    </row>
    <row r="2890" spans="1:5" x14ac:dyDescent="0.25">
      <c r="A2890" t="str">
        <f t="shared" si="45"/>
        <v>S2395660096700</v>
      </c>
      <c r="B2890">
        <v>56600</v>
      </c>
      <c r="C2890" t="s">
        <v>862</v>
      </c>
      <c r="D2890">
        <v>96700</v>
      </c>
      <c r="E2890" s="1">
        <v>0</v>
      </c>
    </row>
    <row r="2891" spans="1:5" x14ac:dyDescent="0.25">
      <c r="A2891" t="str">
        <f t="shared" si="45"/>
        <v>S2485660096700</v>
      </c>
      <c r="B2891">
        <v>56600</v>
      </c>
      <c r="C2891" t="s">
        <v>855</v>
      </c>
      <c r="D2891">
        <v>96700</v>
      </c>
      <c r="E2891" s="1">
        <v>0</v>
      </c>
    </row>
    <row r="2892" spans="1:5" x14ac:dyDescent="0.25">
      <c r="A2892" t="str">
        <f t="shared" si="45"/>
        <v>S2725660096700</v>
      </c>
      <c r="B2892">
        <v>56600</v>
      </c>
      <c r="C2892" t="s">
        <v>118</v>
      </c>
      <c r="D2892">
        <v>96700</v>
      </c>
      <c r="E2892" s="1">
        <v>0</v>
      </c>
    </row>
    <row r="2893" spans="1:5" x14ac:dyDescent="0.25">
      <c r="A2893" t="str">
        <f t="shared" si="45"/>
        <v>S2775660096700</v>
      </c>
      <c r="B2893">
        <v>56600</v>
      </c>
      <c r="C2893" t="s">
        <v>447</v>
      </c>
      <c r="D2893">
        <v>96700</v>
      </c>
      <c r="E2893" s="1">
        <v>0</v>
      </c>
    </row>
    <row r="2894" spans="1:5" x14ac:dyDescent="0.25">
      <c r="A2894" t="str">
        <f t="shared" si="45"/>
        <v>S2795660096700</v>
      </c>
      <c r="B2894">
        <v>56600</v>
      </c>
      <c r="C2894" t="s">
        <v>448</v>
      </c>
      <c r="D2894">
        <v>96700</v>
      </c>
      <c r="E2894" s="1">
        <v>0</v>
      </c>
    </row>
    <row r="2895" spans="1:5" x14ac:dyDescent="0.25">
      <c r="A2895" t="str">
        <f t="shared" si="45"/>
        <v>S1005750096700</v>
      </c>
      <c r="B2895">
        <v>57500</v>
      </c>
      <c r="C2895" t="s">
        <v>15</v>
      </c>
      <c r="D2895">
        <v>96700</v>
      </c>
      <c r="E2895" s="1">
        <v>0</v>
      </c>
    </row>
    <row r="2896" spans="1:5" x14ac:dyDescent="0.25">
      <c r="A2896" t="str">
        <f t="shared" si="45"/>
        <v>S1005750099300</v>
      </c>
      <c r="B2896">
        <v>57500</v>
      </c>
      <c r="C2896" t="s">
        <v>15</v>
      </c>
      <c r="D2896">
        <v>99300</v>
      </c>
      <c r="E2896" s="1">
        <v>-275</v>
      </c>
    </row>
    <row r="2897" spans="1:5" x14ac:dyDescent="0.25">
      <c r="A2897" t="str">
        <f t="shared" si="45"/>
        <v>S1005850093000</v>
      </c>
      <c r="B2897">
        <v>58500</v>
      </c>
      <c r="C2897" t="s">
        <v>15</v>
      </c>
      <c r="D2897">
        <v>93000</v>
      </c>
      <c r="E2897" s="1">
        <v>3179</v>
      </c>
    </row>
    <row r="2898" spans="1:5" x14ac:dyDescent="0.25">
      <c r="A2898" t="str">
        <f t="shared" si="45"/>
        <v>S1005850099300</v>
      </c>
      <c r="B2898">
        <v>58500</v>
      </c>
      <c r="C2898" t="s">
        <v>15</v>
      </c>
      <c r="D2898">
        <v>99300</v>
      </c>
      <c r="E2898" s="1">
        <v>1800</v>
      </c>
    </row>
    <row r="2899" spans="1:5" x14ac:dyDescent="0.25">
      <c r="A2899" t="str">
        <f t="shared" si="45"/>
        <v>S1006250014100</v>
      </c>
      <c r="B2899">
        <v>62500</v>
      </c>
      <c r="C2899" t="s">
        <v>15</v>
      </c>
      <c r="D2899">
        <v>14100</v>
      </c>
      <c r="E2899" s="1">
        <v>0</v>
      </c>
    </row>
    <row r="2900" spans="1:5" x14ac:dyDescent="0.25">
      <c r="A2900" t="str">
        <f t="shared" si="45"/>
        <v>S1006250096700</v>
      </c>
      <c r="B2900">
        <v>62500</v>
      </c>
      <c r="C2900" t="s">
        <v>15</v>
      </c>
      <c r="D2900">
        <v>96700</v>
      </c>
      <c r="E2900" s="1">
        <v>0</v>
      </c>
    </row>
    <row r="2901" spans="1:5" x14ac:dyDescent="0.25">
      <c r="A2901" t="str">
        <f t="shared" si="45"/>
        <v>S1006250099700</v>
      </c>
      <c r="B2901">
        <v>62500</v>
      </c>
      <c r="C2901" t="s">
        <v>15</v>
      </c>
      <c r="D2901">
        <v>99700</v>
      </c>
      <c r="E2901" s="1">
        <v>0</v>
      </c>
    </row>
    <row r="2902" spans="1:5" x14ac:dyDescent="0.25">
      <c r="A2902" t="str">
        <f t="shared" si="45"/>
        <v>S1006250099800</v>
      </c>
      <c r="B2902">
        <v>62500</v>
      </c>
      <c r="C2902" t="s">
        <v>15</v>
      </c>
      <c r="D2902">
        <v>99800</v>
      </c>
      <c r="E2902" s="1">
        <v>0</v>
      </c>
    </row>
    <row r="2903" spans="1:5" x14ac:dyDescent="0.25">
      <c r="A2903" t="str">
        <f t="shared" si="45"/>
        <v>S1006600099300</v>
      </c>
      <c r="B2903">
        <v>66000</v>
      </c>
      <c r="C2903" t="s">
        <v>15</v>
      </c>
      <c r="D2903">
        <v>99300</v>
      </c>
      <c r="E2903" s="1">
        <v>0</v>
      </c>
    </row>
    <row r="2904" spans="1:5" x14ac:dyDescent="0.25">
      <c r="A2904" t="str">
        <f t="shared" si="45"/>
        <v>S1006650099300</v>
      </c>
      <c r="B2904">
        <v>66500</v>
      </c>
      <c r="C2904" t="s">
        <v>15</v>
      </c>
      <c r="D2904">
        <v>99300</v>
      </c>
      <c r="E2904" s="1">
        <v>0</v>
      </c>
    </row>
    <row r="2905" spans="1:5" x14ac:dyDescent="0.25">
      <c r="A2905" t="str">
        <f t="shared" si="45"/>
        <v>S1006800099100</v>
      </c>
      <c r="B2905">
        <v>68000</v>
      </c>
      <c r="C2905" t="s">
        <v>15</v>
      </c>
      <c r="D2905">
        <v>99100</v>
      </c>
      <c r="E2905" s="1">
        <v>0</v>
      </c>
    </row>
    <row r="2906" spans="1:5" x14ac:dyDescent="0.25">
      <c r="A2906" t="str">
        <f t="shared" si="45"/>
        <v>S1006800099300</v>
      </c>
      <c r="B2906">
        <v>68000</v>
      </c>
      <c r="C2906" t="s">
        <v>15</v>
      </c>
      <c r="D2906">
        <v>99300</v>
      </c>
      <c r="E2906" s="1">
        <v>1025</v>
      </c>
    </row>
    <row r="2907" spans="1:5" x14ac:dyDescent="0.25">
      <c r="A2907" t="str">
        <f t="shared" si="45"/>
        <v>S1007650090200</v>
      </c>
      <c r="B2907">
        <v>76500</v>
      </c>
      <c r="C2907" t="s">
        <v>15</v>
      </c>
      <c r="D2907">
        <v>90200</v>
      </c>
      <c r="E2907" s="1">
        <v>10308</v>
      </c>
    </row>
    <row r="2908" spans="1:5" x14ac:dyDescent="0.25">
      <c r="A2908" t="str">
        <f t="shared" si="45"/>
        <v>S1007650096300</v>
      </c>
      <c r="B2908">
        <v>76500</v>
      </c>
      <c r="C2908" t="s">
        <v>15</v>
      </c>
      <c r="D2908">
        <v>96300</v>
      </c>
      <c r="E2908" s="1">
        <v>429.63</v>
      </c>
    </row>
    <row r="2909" spans="1:5" x14ac:dyDescent="0.25">
      <c r="A2909" t="str">
        <f t="shared" si="45"/>
        <v>S1007650096500</v>
      </c>
      <c r="B2909">
        <v>76500</v>
      </c>
      <c r="C2909" t="s">
        <v>15</v>
      </c>
      <c r="D2909">
        <v>96500</v>
      </c>
      <c r="E2909" s="1">
        <v>-587</v>
      </c>
    </row>
    <row r="2910" spans="1:5" x14ac:dyDescent="0.25">
      <c r="A2910" t="str">
        <f t="shared" si="45"/>
        <v>S1007650099300</v>
      </c>
      <c r="B2910">
        <v>76500</v>
      </c>
      <c r="C2910" t="s">
        <v>15</v>
      </c>
      <c r="D2910">
        <v>99300</v>
      </c>
      <c r="E2910" s="1">
        <v>0</v>
      </c>
    </row>
    <row r="2911" spans="1:5" x14ac:dyDescent="0.25">
      <c r="A2911" t="str">
        <f t="shared" si="45"/>
        <v>S1007650099800</v>
      </c>
      <c r="B2911">
        <v>76500</v>
      </c>
      <c r="C2911" t="s">
        <v>15</v>
      </c>
      <c r="D2911">
        <v>99800</v>
      </c>
      <c r="E2911" s="1">
        <v>0</v>
      </c>
    </row>
    <row r="2912" spans="1:5" x14ac:dyDescent="0.25">
      <c r="A2912" t="str">
        <f t="shared" si="45"/>
        <v>S1008350043100</v>
      </c>
      <c r="B2912">
        <v>83500</v>
      </c>
      <c r="C2912" t="s">
        <v>15</v>
      </c>
      <c r="D2912">
        <v>43100</v>
      </c>
      <c r="E2912" s="1">
        <v>0</v>
      </c>
    </row>
    <row r="2913" spans="1:5" x14ac:dyDescent="0.25">
      <c r="A2913" t="str">
        <f t="shared" si="45"/>
        <v>S1008350043300</v>
      </c>
      <c r="B2913">
        <v>83500</v>
      </c>
      <c r="C2913" t="s">
        <v>15</v>
      </c>
      <c r="D2913">
        <v>43300</v>
      </c>
      <c r="E2913" s="1">
        <v>0</v>
      </c>
    </row>
    <row r="2914" spans="1:5" x14ac:dyDescent="0.25">
      <c r="A2914" t="str">
        <f t="shared" si="45"/>
        <v>S1008350043700</v>
      </c>
      <c r="B2914">
        <v>83500</v>
      </c>
      <c r="C2914" t="s">
        <v>15</v>
      </c>
      <c r="D2914">
        <v>43700</v>
      </c>
      <c r="E2914" s="1">
        <v>0</v>
      </c>
    </row>
    <row r="2915" spans="1:5" x14ac:dyDescent="0.25">
      <c r="A2915" t="str">
        <f t="shared" si="45"/>
        <v>S1008350096700</v>
      </c>
      <c r="B2915">
        <v>83500</v>
      </c>
      <c r="C2915" t="s">
        <v>15</v>
      </c>
      <c r="D2915">
        <v>96700</v>
      </c>
      <c r="E2915" s="1">
        <v>0</v>
      </c>
    </row>
    <row r="2916" spans="1:5" x14ac:dyDescent="0.25">
      <c r="A2916" t="str">
        <f t="shared" si="45"/>
        <v>S2398350096700</v>
      </c>
      <c r="B2916">
        <v>83500</v>
      </c>
      <c r="C2916" t="s">
        <v>862</v>
      </c>
      <c r="D2916">
        <v>96700</v>
      </c>
      <c r="E2916" s="1">
        <v>0</v>
      </c>
    </row>
    <row r="2917" spans="1:5" x14ac:dyDescent="0.25">
      <c r="A2917" t="str">
        <f t="shared" si="45"/>
        <v>S1008550062000</v>
      </c>
      <c r="B2917">
        <v>85500</v>
      </c>
      <c r="C2917" t="s">
        <v>15</v>
      </c>
      <c r="D2917">
        <v>62000</v>
      </c>
      <c r="E2917" s="1">
        <v>0</v>
      </c>
    </row>
    <row r="2918" spans="1:5" x14ac:dyDescent="0.25">
      <c r="A2918" t="str">
        <f t="shared" si="45"/>
        <v>S1008550062100</v>
      </c>
      <c r="B2918">
        <v>85500</v>
      </c>
      <c r="C2918" t="s">
        <v>15</v>
      </c>
      <c r="D2918">
        <v>62100</v>
      </c>
      <c r="E2918" s="1">
        <v>548</v>
      </c>
    </row>
    <row r="2919" spans="1:5" x14ac:dyDescent="0.25">
      <c r="A2919" t="str">
        <f t="shared" si="45"/>
        <v>S1008550062200</v>
      </c>
      <c r="B2919">
        <v>85500</v>
      </c>
      <c r="C2919" t="s">
        <v>15</v>
      </c>
      <c r="D2919">
        <v>62200</v>
      </c>
      <c r="E2919" s="1">
        <v>114</v>
      </c>
    </row>
    <row r="2920" spans="1:5" x14ac:dyDescent="0.25">
      <c r="A2920" t="str">
        <f t="shared" si="45"/>
        <v>S1008550093400</v>
      </c>
      <c r="B2920">
        <v>85500</v>
      </c>
      <c r="C2920" t="s">
        <v>15</v>
      </c>
      <c r="D2920">
        <v>93400</v>
      </c>
      <c r="E2920" s="1">
        <v>0</v>
      </c>
    </row>
    <row r="2921" spans="1:5" x14ac:dyDescent="0.25">
      <c r="A2921" t="str">
        <f t="shared" si="45"/>
        <v>S1008550099800</v>
      </c>
      <c r="B2921">
        <v>85500</v>
      </c>
      <c r="C2921" t="s">
        <v>15</v>
      </c>
      <c r="D2921">
        <v>99800</v>
      </c>
      <c r="E2921" s="1">
        <v>0</v>
      </c>
    </row>
    <row r="2922" spans="1:5" x14ac:dyDescent="0.25">
      <c r="A2922" t="str">
        <f t="shared" si="45"/>
        <v>S1008650099000</v>
      </c>
      <c r="B2922">
        <v>86500</v>
      </c>
      <c r="C2922" t="s">
        <v>15</v>
      </c>
      <c r="D2922">
        <v>99000</v>
      </c>
      <c r="E2922" s="1">
        <v>9319</v>
      </c>
    </row>
    <row r="2923" spans="1:5" x14ac:dyDescent="0.25">
      <c r="A2923" t="str">
        <f t="shared" si="45"/>
        <v>S1008650099300</v>
      </c>
      <c r="B2923">
        <v>86500</v>
      </c>
      <c r="C2923" t="s">
        <v>15</v>
      </c>
      <c r="D2923">
        <v>99300</v>
      </c>
      <c r="E2923" s="1">
        <v>0</v>
      </c>
    </row>
    <row r="2924" spans="1:5" x14ac:dyDescent="0.25">
      <c r="A2924" t="str">
        <f t="shared" si="45"/>
        <v>S1008650099400</v>
      </c>
      <c r="B2924">
        <v>86500</v>
      </c>
      <c r="C2924" t="s">
        <v>15</v>
      </c>
      <c r="D2924">
        <v>99400</v>
      </c>
      <c r="E2924" s="1">
        <v>-768414.77</v>
      </c>
    </row>
    <row r="2925" spans="1:5" x14ac:dyDescent="0.25">
      <c r="A2925" t="str">
        <f t="shared" si="45"/>
        <v>S1008650099800</v>
      </c>
      <c r="B2925">
        <v>86500</v>
      </c>
      <c r="C2925" t="s">
        <v>15</v>
      </c>
      <c r="D2925">
        <v>99800</v>
      </c>
      <c r="E2925" s="1">
        <v>0</v>
      </c>
    </row>
  </sheetData>
  <autoFilter ref="A1:E2925" xr:uid="{418A6A51-5DB4-4F3B-A46C-FC5BFEAFB7D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DF35-B02A-4B63-86FA-68ECE52A7168}">
  <dimension ref="A1:I23"/>
  <sheetViews>
    <sheetView workbookViewId="0">
      <selection activeCell="E13" sqref="E13"/>
    </sheetView>
  </sheetViews>
  <sheetFormatPr defaultRowHeight="15" x14ac:dyDescent="0.25"/>
  <cols>
    <col min="1" max="2" width="6" bestFit="1" customWidth="1"/>
    <col min="3" max="3" width="13.5703125" bestFit="1" customWidth="1"/>
    <col min="4" max="4" width="20.140625" bestFit="1" customWidth="1"/>
    <col min="5" max="5" width="14.85546875" bestFit="1" customWidth="1"/>
  </cols>
  <sheetData>
    <row r="1" spans="1:9" x14ac:dyDescent="0.25">
      <c r="A1" s="5" t="s">
        <v>1752</v>
      </c>
      <c r="B1" s="5"/>
      <c r="C1" s="5"/>
      <c r="D1" s="5"/>
      <c r="E1" s="5"/>
    </row>
    <row r="2" spans="1:9" x14ac:dyDescent="0.25">
      <c r="A2" t="s">
        <v>2</v>
      </c>
      <c r="B2" t="s">
        <v>1</v>
      </c>
      <c r="C2" t="s">
        <v>3</v>
      </c>
      <c r="D2" s="1" t="s">
        <v>1742</v>
      </c>
      <c r="E2" s="1" t="s">
        <v>1743</v>
      </c>
      <c r="G2" s="2"/>
      <c r="H2" s="6" t="s">
        <v>1753</v>
      </c>
      <c r="I2" s="6"/>
    </row>
    <row r="3" spans="1:9" x14ac:dyDescent="0.25">
      <c r="A3" t="s">
        <v>68</v>
      </c>
      <c r="B3" t="s">
        <v>1744</v>
      </c>
      <c r="C3" t="s">
        <v>27</v>
      </c>
      <c r="D3" t="s">
        <v>1745</v>
      </c>
      <c r="E3" s="1">
        <v>186.47</v>
      </c>
      <c r="H3" s="6"/>
      <c r="I3" s="6"/>
    </row>
    <row r="4" spans="1:9" x14ac:dyDescent="0.25">
      <c r="A4" t="s">
        <v>68</v>
      </c>
      <c r="B4" t="s">
        <v>1744</v>
      </c>
      <c r="C4" t="s">
        <v>125</v>
      </c>
      <c r="D4" t="s">
        <v>1745</v>
      </c>
      <c r="E4" s="1">
        <v>200</v>
      </c>
      <c r="H4" s="6"/>
      <c r="I4" s="6"/>
    </row>
    <row r="5" spans="1:9" x14ac:dyDescent="0.25">
      <c r="A5" t="s">
        <v>176</v>
      </c>
      <c r="B5" t="s">
        <v>245</v>
      </c>
      <c r="C5" t="s">
        <v>57</v>
      </c>
      <c r="D5" t="s">
        <v>1745</v>
      </c>
      <c r="E5" s="1">
        <v>128.96</v>
      </c>
      <c r="H5" s="6"/>
      <c r="I5" s="6"/>
    </row>
    <row r="6" spans="1:9" x14ac:dyDescent="0.25">
      <c r="A6" t="s">
        <v>176</v>
      </c>
      <c r="B6" t="s">
        <v>245</v>
      </c>
      <c r="C6" t="s">
        <v>57</v>
      </c>
      <c r="D6" t="s">
        <v>1745</v>
      </c>
      <c r="E6" s="1">
        <v>45.82</v>
      </c>
      <c r="H6" s="6"/>
      <c r="I6" s="6"/>
    </row>
    <row r="7" spans="1:9" x14ac:dyDescent="0.25">
      <c r="A7" t="s">
        <v>176</v>
      </c>
      <c r="B7" t="s">
        <v>245</v>
      </c>
      <c r="C7" t="s">
        <v>57</v>
      </c>
      <c r="D7" t="s">
        <v>1745</v>
      </c>
      <c r="E7" s="1">
        <v>36.92</v>
      </c>
      <c r="H7" s="6"/>
      <c r="I7" s="6"/>
    </row>
    <row r="8" spans="1:9" x14ac:dyDescent="0.25">
      <c r="A8" t="s">
        <v>176</v>
      </c>
      <c r="B8" t="s">
        <v>245</v>
      </c>
      <c r="C8" t="s">
        <v>57</v>
      </c>
      <c r="D8" t="s">
        <v>1745</v>
      </c>
      <c r="E8" s="1">
        <v>10.52</v>
      </c>
    </row>
    <row r="9" spans="1:9" x14ac:dyDescent="0.25">
      <c r="A9" t="s">
        <v>176</v>
      </c>
      <c r="B9" t="s">
        <v>245</v>
      </c>
      <c r="C9" t="s">
        <v>57</v>
      </c>
      <c r="D9" t="s">
        <v>1745</v>
      </c>
      <c r="E9" s="1">
        <v>10.51</v>
      </c>
    </row>
    <row r="10" spans="1:9" x14ac:dyDescent="0.25">
      <c r="A10" t="s">
        <v>176</v>
      </c>
      <c r="B10" t="s">
        <v>245</v>
      </c>
      <c r="C10" t="s">
        <v>57</v>
      </c>
      <c r="D10" t="s">
        <v>1745</v>
      </c>
      <c r="E10" s="1">
        <v>7.57</v>
      </c>
    </row>
    <row r="11" spans="1:9" x14ac:dyDescent="0.25">
      <c r="A11" s="2" t="s">
        <v>176</v>
      </c>
      <c r="B11" s="2" t="s">
        <v>245</v>
      </c>
      <c r="C11" s="2" t="s">
        <v>57</v>
      </c>
      <c r="D11" s="2" t="s">
        <v>1746</v>
      </c>
      <c r="E11" s="3">
        <v>-136348.48000000001</v>
      </c>
    </row>
    <row r="12" spans="1:9" x14ac:dyDescent="0.25">
      <c r="A12" t="s">
        <v>176</v>
      </c>
      <c r="B12" t="s">
        <v>245</v>
      </c>
      <c r="C12" t="s">
        <v>130</v>
      </c>
      <c r="D12" t="s">
        <v>1745</v>
      </c>
      <c r="E12" s="1">
        <v>0.05</v>
      </c>
    </row>
    <row r="13" spans="1:9" x14ac:dyDescent="0.25">
      <c r="A13" t="s">
        <v>176</v>
      </c>
      <c r="B13" t="s">
        <v>245</v>
      </c>
      <c r="C13" t="s">
        <v>125</v>
      </c>
      <c r="D13" t="s">
        <v>1746</v>
      </c>
      <c r="E13" s="1">
        <v>-10000</v>
      </c>
    </row>
    <row r="14" spans="1:9" x14ac:dyDescent="0.25">
      <c r="A14" s="2" t="s">
        <v>214</v>
      </c>
      <c r="B14" s="2" t="s">
        <v>244</v>
      </c>
      <c r="C14" s="2" t="s">
        <v>839</v>
      </c>
      <c r="D14" s="2" t="s">
        <v>1745</v>
      </c>
      <c r="E14" s="3">
        <v>121005.54</v>
      </c>
    </row>
    <row r="15" spans="1:9" x14ac:dyDescent="0.25">
      <c r="A15" t="s">
        <v>214</v>
      </c>
      <c r="B15" t="s">
        <v>244</v>
      </c>
      <c r="C15" t="s">
        <v>51</v>
      </c>
      <c r="D15" t="s">
        <v>1745</v>
      </c>
      <c r="E15" s="1">
        <v>12968.39</v>
      </c>
    </row>
    <row r="16" spans="1:9" x14ac:dyDescent="0.25">
      <c r="A16" t="s">
        <v>214</v>
      </c>
      <c r="B16" t="s">
        <v>244</v>
      </c>
      <c r="C16" t="s">
        <v>217</v>
      </c>
      <c r="D16" t="s">
        <v>1745</v>
      </c>
      <c r="E16" s="1">
        <v>30059.759999999991</v>
      </c>
    </row>
    <row r="17" spans="1:5" x14ac:dyDescent="0.25">
      <c r="A17" t="s">
        <v>214</v>
      </c>
      <c r="B17" t="s">
        <v>244</v>
      </c>
      <c r="C17" t="s">
        <v>165</v>
      </c>
      <c r="D17" t="s">
        <v>1745</v>
      </c>
      <c r="E17" s="1">
        <v>24850.48</v>
      </c>
    </row>
    <row r="18" spans="1:5" x14ac:dyDescent="0.25">
      <c r="A18" t="s">
        <v>214</v>
      </c>
      <c r="B18" t="s">
        <v>244</v>
      </c>
      <c r="C18" t="s">
        <v>158</v>
      </c>
      <c r="D18" t="s">
        <v>1745</v>
      </c>
      <c r="E18" s="1">
        <v>50</v>
      </c>
    </row>
    <row r="19" spans="1:5" x14ac:dyDescent="0.25">
      <c r="A19" t="s">
        <v>214</v>
      </c>
      <c r="B19" t="s">
        <v>244</v>
      </c>
      <c r="C19" t="s">
        <v>124</v>
      </c>
      <c r="D19" t="s">
        <v>1746</v>
      </c>
      <c r="E19" s="1">
        <v>-206724.1</v>
      </c>
    </row>
    <row r="20" spans="1:5" x14ac:dyDescent="0.25">
      <c r="A20" t="s">
        <v>214</v>
      </c>
      <c r="B20" t="s">
        <v>1747</v>
      </c>
      <c r="C20" t="s">
        <v>186</v>
      </c>
      <c r="D20" t="s">
        <v>1745</v>
      </c>
      <c r="E20" s="1">
        <v>250</v>
      </c>
    </row>
    <row r="21" spans="1:5" x14ac:dyDescent="0.25">
      <c r="A21" t="s">
        <v>545</v>
      </c>
      <c r="B21" t="s">
        <v>1744</v>
      </c>
      <c r="C21" t="s">
        <v>1748</v>
      </c>
      <c r="D21" t="s">
        <v>1749</v>
      </c>
      <c r="E21" s="1">
        <v>14500</v>
      </c>
    </row>
    <row r="22" spans="1:5" x14ac:dyDescent="0.25">
      <c r="A22" s="2" t="s">
        <v>688</v>
      </c>
      <c r="B22" s="2" t="s">
        <v>1744</v>
      </c>
      <c r="C22" s="2" t="s">
        <v>1748</v>
      </c>
      <c r="D22" s="2" t="s">
        <v>1750</v>
      </c>
      <c r="E22" s="3">
        <v>39.020000000000003</v>
      </c>
    </row>
    <row r="23" spans="1:5" x14ac:dyDescent="0.25">
      <c r="A23" s="2" t="s">
        <v>742</v>
      </c>
      <c r="B23" s="2" t="s">
        <v>1751</v>
      </c>
      <c r="C23" s="2" t="s">
        <v>152</v>
      </c>
      <c r="D23" s="2" t="s">
        <v>1750</v>
      </c>
      <c r="E23" s="3">
        <v>338411.19</v>
      </c>
    </row>
  </sheetData>
  <mergeCells count="2">
    <mergeCell ref="A1:E1"/>
    <mergeCell ref="H2:I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33E6D4FPPFNA-357414633-1903</_dlc_DocId>
    <_dlc_DocIdUrl xmlns="bb65cc95-6d4e-4879-a879-9838761499af">
      <Url>https://doa.wi.gov/_layouts/15/DocIdRedir.aspx?ID=33E6D4FPPFNA-357414633-1903</Url>
      <Description>33E6D4FPPFNA-357414633-1903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18B86-4AC6-46D9-819F-FBDC614A690C}"/>
</file>

<file path=customXml/itemProps2.xml><?xml version="1.0" encoding="utf-8"?>
<ds:datastoreItem xmlns:ds="http://schemas.openxmlformats.org/officeDocument/2006/customXml" ds:itemID="{29AD119A-1E1D-44DC-AE8F-3BCA0CA20116}"/>
</file>

<file path=customXml/itemProps3.xml><?xml version="1.0" encoding="utf-8"?>
<ds:datastoreItem xmlns:ds="http://schemas.openxmlformats.org/officeDocument/2006/customXml" ds:itemID="{C7A4D74E-0335-433E-88B7-5F4396D0EED9}"/>
</file>

<file path=customXml/itemProps4.xml><?xml version="1.0" encoding="utf-8"?>
<ds:datastoreItem xmlns:ds="http://schemas.openxmlformats.org/officeDocument/2006/customXml" ds:itemID="{8693BF0E-62B5-4F04-9433-D04C8C59C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Beginning Bal Calc</vt:lpstr>
      <vt:lpstr>Ending FY2016</vt:lpstr>
      <vt:lpstr>FY16 Add. AR, Non-Rev Adj.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Cory R - DOA</dc:creator>
  <cp:lastModifiedBy>Johnson, Cory R - DOA</cp:lastModifiedBy>
  <dcterms:created xsi:type="dcterms:W3CDTF">2017-08-15T19:39:31Z</dcterms:created>
  <dcterms:modified xsi:type="dcterms:W3CDTF">2017-09-18T14:27:52Z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2a346e69-2b93-4bd9-a477-c211485e034e</vt:lpwstr>
  </property>
</Properties>
</file>