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tskxwqf\Documents\District Health Report Files 2021-22\Supplemental Plan Information 2021-22\"/>
    </mc:Choice>
  </mc:AlternateContent>
  <xr:revisionPtr revIDLastSave="0" documentId="8_{F83831D7-DCDA-4D0B-BDBA-027E43FBC59F}" xr6:coauthVersionLast="45" xr6:coauthVersionMax="45" xr10:uidLastSave="{00000000-0000-0000-0000-000000000000}"/>
  <bookViews>
    <workbookView xWindow="28680" yWindow="-105" windowWidth="29040" windowHeight="15840" xr2:uid="{7E2D8BFF-4220-418C-90DA-5466119DCBE5}"/>
  </bookViews>
  <sheets>
    <sheet name="90% R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1" l="1"/>
  <c r="X30" i="1"/>
  <c r="V30" i="1"/>
  <c r="S30" i="1"/>
  <c r="Q30" i="1"/>
  <c r="V26" i="1"/>
  <c r="R26" i="1"/>
  <c r="Q26" i="1"/>
  <c r="H26" i="1"/>
  <c r="I26" i="1" s="1"/>
  <c r="E26" i="1"/>
  <c r="D26" i="1"/>
  <c r="V23" i="1"/>
  <c r="R23" i="1"/>
  <c r="Q23" i="1"/>
  <c r="I23" i="1"/>
  <c r="H23" i="1"/>
  <c r="W23" i="1" s="1"/>
  <c r="D23" i="1"/>
  <c r="E23" i="1" s="1"/>
  <c r="V18" i="1"/>
  <c r="R18" i="1"/>
  <c r="Q18" i="1"/>
  <c r="D18" i="1"/>
  <c r="E18" i="1" s="1"/>
  <c r="V17" i="1"/>
  <c r="R17" i="1"/>
  <c r="Q17" i="1"/>
  <c r="V16" i="1"/>
  <c r="S16" i="1"/>
  <c r="R16" i="1"/>
  <c r="T16" i="1" s="1"/>
  <c r="Q16" i="1"/>
  <c r="V15" i="1"/>
  <c r="R15" i="1"/>
  <c r="Q15" i="1"/>
  <c r="V14" i="1"/>
  <c r="S14" i="1"/>
  <c r="R14" i="1"/>
  <c r="T14" i="1" s="1"/>
  <c r="Q14" i="1"/>
  <c r="N14" i="1"/>
  <c r="N15" i="1" s="1"/>
  <c r="V13" i="1"/>
  <c r="R13" i="1"/>
  <c r="Q13" i="1"/>
  <c r="N13" i="1"/>
  <c r="D17" i="1" s="1"/>
  <c r="E17" i="1" s="1"/>
  <c r="N12" i="1"/>
  <c r="P1" i="1"/>
  <c r="X23" i="1" l="1"/>
  <c r="T26" i="1"/>
  <c r="H18" i="1"/>
  <c r="I18" i="1" s="1"/>
  <c r="W18" i="1"/>
  <c r="H17" i="1"/>
  <c r="I17" i="1" s="1"/>
  <c r="H16" i="1"/>
  <c r="I16" i="1" s="1"/>
  <c r="W14" i="1"/>
  <c r="X14" i="1" s="1"/>
  <c r="H14" i="1"/>
  <c r="I14" i="1" s="1"/>
  <c r="W16" i="1"/>
  <c r="X16" i="1" s="1"/>
  <c r="W17" i="1"/>
  <c r="X17" i="1" s="1"/>
  <c r="W15" i="1"/>
  <c r="X15" i="1" s="1"/>
  <c r="H15" i="1"/>
  <c r="I15" i="1" s="1"/>
  <c r="W13" i="1"/>
  <c r="X13" i="1" s="1"/>
  <c r="H13" i="1"/>
  <c r="I13" i="1" s="1"/>
  <c r="X18" i="1"/>
  <c r="S23" i="1"/>
  <c r="T23" i="1" s="1"/>
  <c r="D13" i="1"/>
  <c r="E13" i="1" s="1"/>
  <c r="D15" i="1"/>
  <c r="E15" i="1" s="1"/>
  <c r="S18" i="1"/>
  <c r="T18" i="1" s="1"/>
  <c r="W26" i="1"/>
  <c r="X26" i="1" s="1"/>
  <c r="S17" i="1"/>
  <c r="T17" i="1" s="1"/>
  <c r="S26" i="1"/>
  <c r="D14" i="1"/>
  <c r="E14" i="1" s="1"/>
  <c r="D16" i="1"/>
  <c r="E16" i="1" s="1"/>
  <c r="S13" i="1"/>
  <c r="T13" i="1" s="1"/>
  <c r="S15" i="1"/>
  <c r="T15" i="1" s="1"/>
</calcChain>
</file>

<file path=xl/sharedStrings.xml><?xml version="1.0" encoding="utf-8"?>
<sst xmlns="http://schemas.openxmlformats.org/spreadsheetml/2006/main" count="64" uniqueCount="42">
  <si>
    <t>2022 Health and Dental Insurance Rates</t>
  </si>
  <si>
    <t>Full-time Teacher =</t>
  </si>
  <si>
    <t>76-100% FTE Teacher-Hired Before 07/01/19</t>
  </si>
  <si>
    <t xml:space="preserve">Employee FTE = </t>
  </si>
  <si>
    <t>(Enter Employee FTE to calculate Insurance Benefits)</t>
  </si>
  <si>
    <t>80-100% FTE Teacher Hired After 07/01/19</t>
  </si>
  <si>
    <t>Note:</t>
  </si>
  <si>
    <t xml:space="preserve"> Teachers hired before 07/01/19, .76-1.0 FTE are classified as 100%</t>
  </si>
  <si>
    <t xml:space="preserve"> Teachers hired after  07/01/19, .80-1.0 FTE are classified as 100%</t>
  </si>
  <si>
    <t xml:space="preserve">All other employees please refer to your handbooks for FTE calculation. </t>
  </si>
  <si>
    <t>Family Coverage</t>
  </si>
  <si>
    <t>Single Coverage</t>
  </si>
  <si>
    <t>Monthly</t>
  </si>
  <si>
    <t>Employer</t>
  </si>
  <si>
    <t>Employee</t>
  </si>
  <si>
    <t>Premium</t>
  </si>
  <si>
    <t>Share</t>
  </si>
  <si>
    <t>Lowest Cost Plan Calculation</t>
  </si>
  <si>
    <t>Employer Share</t>
  </si>
  <si>
    <t>Employee Share</t>
  </si>
  <si>
    <t>Health Insurance</t>
  </si>
  <si>
    <t>HMO Family</t>
  </si>
  <si>
    <t>Dean HMO</t>
  </si>
  <si>
    <t>90% Family =</t>
  </si>
  <si>
    <t>Dean POS</t>
  </si>
  <si>
    <t>HMO Single</t>
  </si>
  <si>
    <t>Dean PPO</t>
  </si>
  <si>
    <t>90% Single =</t>
  </si>
  <si>
    <t>Quartz HMO</t>
  </si>
  <si>
    <t>Quartz POS</t>
  </si>
  <si>
    <t>Quartz PPO</t>
  </si>
  <si>
    <t xml:space="preserve">Note:   Maximum employer contribution is up to 95% of the lowest cost health plans.  </t>
  </si>
  <si>
    <t>Dental Insurance</t>
  </si>
  <si>
    <t>Delta PPO(Premier)</t>
  </si>
  <si>
    <t>Delta PPO Exclusive(Preferred)</t>
  </si>
  <si>
    <t>Vision Insurance</t>
  </si>
  <si>
    <t>Note:   Rates shown above are effective through December 31, 2022</t>
  </si>
  <si>
    <t>Single-$8.69</t>
  </si>
  <si>
    <t>Employee &amp; Spouse $17.36</t>
  </si>
  <si>
    <t>Employee &amp; Child(ren) $17.73</t>
  </si>
  <si>
    <t>Family $26.42</t>
  </si>
  <si>
    <t>per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</si>
</sst>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0" fontId="5" fillId="0" borderId="0" xfId="0" applyFont="1"/>
    <xf numFmtId="44" fontId="4" fillId="0" borderId="0" xfId="2" applyFont="1"/>
    <xf numFmtId="9" fontId="4" fillId="0" borderId="0" xfId="3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1" xfId="0" applyFont="1" applyBorder="1"/>
    <xf numFmtId="44" fontId="4" fillId="0" borderId="1" xfId="2" applyFont="1" applyBorder="1"/>
    <xf numFmtId="44" fontId="4" fillId="0" borderId="0" xfId="2" applyFont="1" applyFill="1" applyAlignment="1">
      <alignment horizontal="center"/>
    </xf>
    <xf numFmtId="44" fontId="4" fillId="2" borderId="0" xfId="2" applyFont="1" applyFill="1" applyAlignment="1">
      <alignment horizontal="center"/>
    </xf>
    <xf numFmtId="44" fontId="4" fillId="0" borderId="0" xfId="2" applyFont="1" applyFill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4" fontId="4" fillId="0" borderId="1" xfId="2" applyFont="1" applyFill="1" applyBorder="1" applyAlignment="1">
      <alignment horizontal="center"/>
    </xf>
    <xf numFmtId="44" fontId="4" fillId="2" borderId="1" xfId="2" applyFont="1" applyFill="1" applyBorder="1" applyAlignment="1">
      <alignment horizontal="center"/>
    </xf>
    <xf numFmtId="44" fontId="4" fillId="0" borderId="1" xfId="2" applyFont="1" applyFill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4" fillId="2" borderId="0" xfId="2" applyFont="1" applyFill="1"/>
    <xf numFmtId="8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164" fontId="4" fillId="0" borderId="0" xfId="2" applyNumberFormat="1" applyFont="1"/>
    <xf numFmtId="44" fontId="4" fillId="2" borderId="0" xfId="2" applyFont="1" applyFill="1" applyAlignment="1">
      <alignment horizontal="right"/>
    </xf>
    <xf numFmtId="44" fontId="4" fillId="0" borderId="0" xfId="2" applyFont="1" applyAlignment="1">
      <alignment horizontal="right"/>
    </xf>
    <xf numFmtId="44" fontId="4" fillId="0" borderId="0" xfId="2" applyFont="1" applyFill="1" applyAlignment="1">
      <alignment horizontal="right"/>
    </xf>
    <xf numFmtId="44" fontId="4" fillId="0" borderId="0" xfId="0" applyNumberFormat="1" applyFont="1"/>
    <xf numFmtId="8" fontId="1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8" fontId="4" fillId="0" borderId="0" xfId="0" applyNumberFormat="1" applyFont="1"/>
    <xf numFmtId="8" fontId="4" fillId="2" borderId="0" xfId="0" applyNumberFormat="1" applyFont="1" applyFill="1" applyAlignment="1">
      <alignment horizontal="right"/>
    </xf>
    <xf numFmtId="8" fontId="4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2" fillId="0" borderId="0" xfId="0" applyFont="1"/>
    <xf numFmtId="44" fontId="2" fillId="0" borderId="0" xfId="2" applyFont="1" applyFill="1"/>
    <xf numFmtId="44" fontId="2" fillId="0" borderId="0" xfId="2" applyFont="1"/>
    <xf numFmtId="44" fontId="0" fillId="0" borderId="0" xfId="2" applyFont="1"/>
    <xf numFmtId="44" fontId="0" fillId="0" borderId="0" xfId="2" applyFont="1" applyFill="1"/>
    <xf numFmtId="43" fontId="0" fillId="0" borderId="0" xfId="1" applyFont="1" applyFill="1"/>
    <xf numFmtId="0" fontId="4" fillId="0" borderId="0" xfId="0" applyFont="1" applyAlignment="1">
      <alignment horizontal="right"/>
    </xf>
    <xf numFmtId="8" fontId="5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9" fillId="0" borderId="0" xfId="2" applyFont="1" applyAlignment="1">
      <alignment horizontal="center"/>
    </xf>
    <xf numFmtId="0" fontId="9" fillId="0" borderId="0" xfId="0" applyFont="1" applyAlignment="1">
      <alignment horizontal="center"/>
    </xf>
    <xf numFmtId="8" fontId="4" fillId="0" borderId="0" xfId="0" applyNumberFormat="1" applyFont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 2" xfId="3" xr:uid="{E60BE039-5EB8-4CD7-9158-EFCFBBFBC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6444-6989-4E05-9535-49C80A85C470}">
  <sheetPr>
    <pageSetUpPr fitToPage="1"/>
  </sheetPr>
  <dimension ref="A1:Y38"/>
  <sheetViews>
    <sheetView tabSelected="1" workbookViewId="0">
      <selection activeCell="L32" sqref="L32"/>
    </sheetView>
  </sheetViews>
  <sheetFormatPr defaultRowHeight="15" x14ac:dyDescent="0.25"/>
  <cols>
    <col min="1" max="1" width="20.140625" customWidth="1"/>
    <col min="2" max="2" width="29.140625" bestFit="1" customWidth="1"/>
    <col min="3" max="3" width="23.28515625" style="42" bestFit="1" customWidth="1"/>
    <col min="4" max="4" width="11.5703125" style="42" bestFit="1" customWidth="1"/>
    <col min="5" max="5" width="11" style="42" bestFit="1" customWidth="1"/>
    <col min="6" max="6" width="0" style="42" hidden="1" customWidth="1"/>
    <col min="7" max="7" width="10" style="42" bestFit="1" customWidth="1"/>
    <col min="8" max="8" width="10.7109375" style="42" bestFit="1" customWidth="1"/>
    <col min="9" max="9" width="11" style="42" bestFit="1" customWidth="1"/>
    <col min="10" max="10" width="0" hidden="1" customWidth="1"/>
    <col min="11" max="11" width="12.140625" bestFit="1" customWidth="1"/>
    <col min="12" max="13" width="9.140625" customWidth="1"/>
    <col min="14" max="14" width="17.140625" customWidth="1"/>
    <col min="15" max="15" width="4.28515625" customWidth="1"/>
    <col min="16" max="16" width="19.28515625" customWidth="1"/>
    <col min="17" max="17" width="28.85546875" customWidth="1"/>
    <col min="18" max="18" width="11.7109375" bestFit="1" customWidth="1"/>
    <col min="19" max="19" width="14.5703125" customWidth="1"/>
    <col min="20" max="20" width="14.85546875" customWidth="1"/>
    <col min="21" max="22" width="9.85546875" bestFit="1" customWidth="1"/>
    <col min="23" max="23" width="15.140625" customWidth="1"/>
    <col min="24" max="24" width="15.42578125" bestFit="1" customWidth="1"/>
    <col min="25" max="25" width="9.85546875" bestFit="1" customWidth="1"/>
  </cols>
  <sheetData>
    <row r="1" spans="1:25" ht="15.75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1"/>
      <c r="O1" s="1"/>
      <c r="P1" s="47" t="str">
        <f>A1</f>
        <v>2022 Health and Dental Insurance Rates</v>
      </c>
      <c r="Q1" s="48"/>
      <c r="R1" s="48"/>
      <c r="S1" s="48"/>
      <c r="T1" s="48"/>
      <c r="U1" s="48"/>
      <c r="V1" s="48"/>
      <c r="W1" s="48"/>
      <c r="X1" s="48"/>
    </row>
    <row r="2" spans="1:25" ht="15.75" x14ac:dyDescent="0.25">
      <c r="A2" s="2"/>
      <c r="B2" s="3"/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5" ht="15.75" x14ac:dyDescent="0.25">
      <c r="B3" s="5" t="s">
        <v>1</v>
      </c>
      <c r="C3" s="6" t="s">
        <v>2</v>
      </c>
      <c r="D3" s="6"/>
      <c r="E3" s="6"/>
      <c r="F3" s="6"/>
      <c r="G3" s="6"/>
      <c r="H3" s="6"/>
      <c r="I3" s="6"/>
      <c r="J3" s="1"/>
      <c r="K3" s="1"/>
      <c r="L3" s="1"/>
      <c r="M3" s="1"/>
      <c r="N3" s="1"/>
      <c r="O3" s="1"/>
      <c r="P3" s="5" t="s">
        <v>3</v>
      </c>
      <c r="Q3" s="1"/>
      <c r="R3" s="7">
        <v>1</v>
      </c>
      <c r="S3" s="1" t="s">
        <v>4</v>
      </c>
      <c r="T3" s="1"/>
      <c r="U3" s="1"/>
      <c r="V3" s="1"/>
      <c r="W3" s="1"/>
      <c r="X3" s="1"/>
    </row>
    <row r="4" spans="1:25" ht="15.75" x14ac:dyDescent="0.25">
      <c r="A4" s="1"/>
      <c r="B4" s="1"/>
      <c r="C4" s="6" t="s">
        <v>5</v>
      </c>
      <c r="D4" s="6"/>
      <c r="E4" s="6"/>
      <c r="F4" s="6"/>
      <c r="G4" s="6"/>
      <c r="H4" s="6"/>
      <c r="I4" s="6"/>
      <c r="J4" s="1"/>
      <c r="K4" s="1"/>
      <c r="L4" s="1"/>
      <c r="M4" s="1"/>
      <c r="N4" s="1"/>
      <c r="O4" s="1"/>
      <c r="X4" s="1"/>
    </row>
    <row r="5" spans="1:25" ht="15.75" x14ac:dyDescent="0.25">
      <c r="A5" s="1"/>
      <c r="B5" s="1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8" t="s">
        <v>6</v>
      </c>
      <c r="Q5" s="1" t="s">
        <v>7</v>
      </c>
      <c r="R5" s="1"/>
      <c r="S5" s="1"/>
      <c r="T5" s="1"/>
      <c r="U5" s="1"/>
      <c r="V5" s="1"/>
      <c r="W5" s="1"/>
      <c r="X5" s="1"/>
    </row>
    <row r="6" spans="1:25" ht="15.75" x14ac:dyDescent="0.25">
      <c r="A6" s="1"/>
      <c r="B6" s="1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Q6" s="1" t="s">
        <v>8</v>
      </c>
      <c r="X6" s="1"/>
    </row>
    <row r="7" spans="1:25" ht="15.75" x14ac:dyDescent="0.25">
      <c r="A7" s="1"/>
      <c r="B7" s="1"/>
      <c r="C7" s="6"/>
      <c r="D7" s="6"/>
      <c r="E7" s="6"/>
      <c r="F7" s="6"/>
      <c r="G7" s="6"/>
      <c r="H7" s="6"/>
      <c r="I7" s="6"/>
      <c r="J7" s="1"/>
      <c r="K7" s="1"/>
      <c r="L7" s="1"/>
      <c r="M7" s="1"/>
      <c r="N7" s="1"/>
      <c r="O7" s="1"/>
      <c r="Q7" s="1" t="s">
        <v>9</v>
      </c>
      <c r="R7" s="1"/>
      <c r="S7" s="1"/>
      <c r="T7" s="1"/>
      <c r="U7" s="1"/>
      <c r="V7" s="1"/>
      <c r="W7" s="1"/>
      <c r="X7" s="1"/>
    </row>
    <row r="8" spans="1:25" ht="18.75" x14ac:dyDescent="0.3">
      <c r="A8" s="1"/>
      <c r="B8" s="9"/>
      <c r="C8" s="49" t="s">
        <v>10</v>
      </c>
      <c r="D8" s="49"/>
      <c r="E8" s="49"/>
      <c r="F8" s="6"/>
      <c r="G8" s="49" t="s">
        <v>11</v>
      </c>
      <c r="H8" s="49"/>
      <c r="I8" s="49"/>
      <c r="J8" s="1"/>
      <c r="K8" s="1"/>
      <c r="L8" s="1"/>
      <c r="M8" s="1"/>
      <c r="N8" s="1"/>
      <c r="O8" s="1"/>
      <c r="P8" s="1"/>
      <c r="Q8" s="9"/>
      <c r="R8" s="50" t="s">
        <v>10</v>
      </c>
      <c r="S8" s="50"/>
      <c r="T8" s="50"/>
      <c r="U8" s="10"/>
      <c r="V8" s="50" t="s">
        <v>11</v>
      </c>
      <c r="W8" s="50"/>
      <c r="X8" s="50"/>
    </row>
    <row r="9" spans="1:25" ht="15.75" x14ac:dyDescent="0.25">
      <c r="A9" s="1"/>
      <c r="B9" s="11"/>
      <c r="C9" s="12"/>
      <c r="D9" s="12"/>
      <c r="E9" s="12"/>
      <c r="F9" s="12"/>
      <c r="G9" s="12"/>
      <c r="H9" s="12"/>
      <c r="I9" s="12"/>
      <c r="J9" s="1"/>
      <c r="K9" s="1"/>
      <c r="L9" s="1"/>
      <c r="M9" s="1"/>
      <c r="N9" s="1"/>
      <c r="O9" s="1"/>
      <c r="P9" s="1"/>
      <c r="Q9" s="11"/>
      <c r="R9" s="11"/>
      <c r="S9" s="11"/>
      <c r="T9" s="11"/>
      <c r="U9" s="11"/>
      <c r="V9" s="11"/>
      <c r="W9" s="11"/>
      <c r="X9" s="11"/>
    </row>
    <row r="10" spans="1:25" ht="15.75" x14ac:dyDescent="0.25">
      <c r="A10" s="1"/>
      <c r="B10" s="1"/>
      <c r="C10" s="13" t="s">
        <v>12</v>
      </c>
      <c r="D10" s="13" t="s">
        <v>13</v>
      </c>
      <c r="E10" s="14" t="s">
        <v>14</v>
      </c>
      <c r="F10" s="15"/>
      <c r="G10" s="13" t="s">
        <v>12</v>
      </c>
      <c r="H10" s="13" t="s">
        <v>13</v>
      </c>
      <c r="I10" s="14" t="s">
        <v>14</v>
      </c>
      <c r="J10" s="1"/>
      <c r="K10" s="1"/>
      <c r="L10" s="1"/>
      <c r="M10" s="1"/>
      <c r="N10" s="1"/>
      <c r="O10" s="1"/>
      <c r="P10" s="1"/>
      <c r="Q10" s="1"/>
      <c r="R10" s="16" t="s">
        <v>12</v>
      </c>
      <c r="S10" s="16" t="s">
        <v>12</v>
      </c>
      <c r="T10" s="17" t="s">
        <v>12</v>
      </c>
      <c r="U10" s="16"/>
      <c r="V10" s="16" t="s">
        <v>12</v>
      </c>
      <c r="W10" s="16" t="s">
        <v>12</v>
      </c>
      <c r="X10" s="17" t="s">
        <v>12</v>
      </c>
    </row>
    <row r="11" spans="1:25" ht="15.75" x14ac:dyDescent="0.25">
      <c r="A11" s="1"/>
      <c r="B11" s="11"/>
      <c r="C11" s="18" t="s">
        <v>15</v>
      </c>
      <c r="D11" s="18" t="s">
        <v>16</v>
      </c>
      <c r="E11" s="19" t="s">
        <v>16</v>
      </c>
      <c r="F11" s="20"/>
      <c r="G11" s="18" t="s">
        <v>15</v>
      </c>
      <c r="H11" s="18" t="s">
        <v>16</v>
      </c>
      <c r="I11" s="19" t="s">
        <v>16</v>
      </c>
      <c r="J11" s="1"/>
      <c r="K11" s="52" t="s">
        <v>17</v>
      </c>
      <c r="L11" s="53"/>
      <c r="M11" s="53"/>
      <c r="N11" s="53"/>
      <c r="O11" s="1"/>
      <c r="P11" s="1"/>
      <c r="Q11" s="11"/>
      <c r="R11" s="21" t="s">
        <v>15</v>
      </c>
      <c r="S11" s="21" t="s">
        <v>18</v>
      </c>
      <c r="T11" s="22" t="s">
        <v>19</v>
      </c>
      <c r="U11" s="21"/>
      <c r="V11" s="21" t="s">
        <v>15</v>
      </c>
      <c r="W11" s="21" t="s">
        <v>18</v>
      </c>
      <c r="X11" s="22" t="s">
        <v>19</v>
      </c>
      <c r="Y11" s="16"/>
    </row>
    <row r="12" spans="1:25" ht="15.75" x14ac:dyDescent="0.25">
      <c r="A12" s="5" t="s">
        <v>20</v>
      </c>
      <c r="B12" s="1"/>
      <c r="C12" s="6"/>
      <c r="D12" s="6"/>
      <c r="E12" s="23"/>
      <c r="F12" s="6"/>
      <c r="G12" s="6"/>
      <c r="H12" s="6"/>
      <c r="I12" s="23"/>
      <c r="J12" s="1"/>
      <c r="K12" s="24" t="s">
        <v>21</v>
      </c>
      <c r="L12" s="25"/>
      <c r="M12" s="25"/>
      <c r="N12" s="26">
        <f>C16</f>
        <v>1740.66</v>
      </c>
      <c r="O12" s="1"/>
      <c r="P12" s="5" t="s">
        <v>20</v>
      </c>
      <c r="R12" s="6"/>
      <c r="S12" s="6"/>
      <c r="T12" s="23"/>
      <c r="U12" s="15"/>
      <c r="V12" s="6"/>
      <c r="W12" s="6"/>
      <c r="X12" s="23"/>
    </row>
    <row r="13" spans="1:25" ht="15.75" x14ac:dyDescent="0.25">
      <c r="A13" s="1"/>
      <c r="B13" s="1" t="s">
        <v>22</v>
      </c>
      <c r="C13" s="6">
        <v>1776.66</v>
      </c>
      <c r="D13" s="27">
        <f>$N$13</f>
        <v>1566.5940000000001</v>
      </c>
      <c r="E13" s="28">
        <f>C13-D13</f>
        <v>210.06600000000003</v>
      </c>
      <c r="F13" s="6"/>
      <c r="G13" s="6">
        <v>713.52</v>
      </c>
      <c r="H13" s="27">
        <f>$N$15</f>
        <v>629.154</v>
      </c>
      <c r="I13" s="23">
        <f>G13-H13</f>
        <v>84.365999999999985</v>
      </c>
      <c r="J13" s="1"/>
      <c r="K13" s="25"/>
      <c r="L13" s="54" t="s">
        <v>23</v>
      </c>
      <c r="M13" s="55"/>
      <c r="N13" s="26">
        <f>N12*0.9</f>
        <v>1566.5940000000001</v>
      </c>
      <c r="O13" s="1"/>
      <c r="P13" s="1"/>
      <c r="Q13" s="1" t="str">
        <f>B13</f>
        <v>Dean HMO</v>
      </c>
      <c r="R13" s="6">
        <f>C13</f>
        <v>1776.66</v>
      </c>
      <c r="S13" s="29">
        <f t="shared" ref="S13:S18" si="0">$N$13*$R$3</f>
        <v>1566.5940000000001</v>
      </c>
      <c r="T13" s="28">
        <f>R13-S13</f>
        <v>210.06600000000003</v>
      </c>
      <c r="U13" s="30"/>
      <c r="V13" s="6">
        <f t="shared" ref="V13:V18" si="1">G13</f>
        <v>713.52</v>
      </c>
      <c r="W13" s="6">
        <f t="shared" ref="W13:W18" si="2">$N$15*$R$3</f>
        <v>629.154</v>
      </c>
      <c r="X13" s="23">
        <f>V13-W13</f>
        <v>84.365999999999985</v>
      </c>
      <c r="Y13" s="31"/>
    </row>
    <row r="14" spans="1:25" ht="15.75" x14ac:dyDescent="0.25">
      <c r="A14" s="1"/>
      <c r="B14" s="1" t="s">
        <v>24</v>
      </c>
      <c r="C14" s="6">
        <v>2029.62</v>
      </c>
      <c r="D14" s="27">
        <f t="shared" ref="D14:D18" si="3">$N$13</f>
        <v>1566.5940000000001</v>
      </c>
      <c r="E14" s="28">
        <f t="shared" ref="E14:E18" si="4">C14-D14</f>
        <v>463.02599999999984</v>
      </c>
      <c r="F14" s="6"/>
      <c r="G14" s="6">
        <v>815.11</v>
      </c>
      <c r="H14" s="27">
        <f t="shared" ref="H14:H18" si="5">$N$15</f>
        <v>629.154</v>
      </c>
      <c r="I14" s="23">
        <f t="shared" ref="I14:I18" si="6">G14-H14</f>
        <v>185.95600000000002</v>
      </c>
      <c r="J14" s="1"/>
      <c r="K14" s="24" t="s">
        <v>25</v>
      </c>
      <c r="L14" s="25"/>
      <c r="M14" s="25"/>
      <c r="N14" s="26">
        <f>G16</f>
        <v>699.06</v>
      </c>
      <c r="O14" s="1"/>
      <c r="P14" s="1"/>
      <c r="Q14" s="1" t="str">
        <f t="shared" ref="Q14:R18" si="7">B14</f>
        <v>Dean POS</v>
      </c>
      <c r="R14" s="6">
        <f t="shared" si="7"/>
        <v>2029.62</v>
      </c>
      <c r="S14" s="29">
        <f t="shared" si="0"/>
        <v>1566.5940000000001</v>
      </c>
      <c r="T14" s="28">
        <f t="shared" ref="T14:T18" si="8">R14-S14</f>
        <v>463.02599999999984</v>
      </c>
      <c r="U14" s="30"/>
      <c r="V14" s="6">
        <f t="shared" si="1"/>
        <v>815.11</v>
      </c>
      <c r="W14" s="6">
        <f t="shared" si="2"/>
        <v>629.154</v>
      </c>
      <c r="X14" s="23">
        <f t="shared" ref="X14:X18" si="9">V14-W14</f>
        <v>185.95600000000002</v>
      </c>
      <c r="Y14" s="31"/>
    </row>
    <row r="15" spans="1:25" ht="15.75" x14ac:dyDescent="0.25">
      <c r="A15" s="1"/>
      <c r="B15" s="1" t="s">
        <v>26</v>
      </c>
      <c r="C15" s="6">
        <v>2029.62</v>
      </c>
      <c r="D15" s="27">
        <f t="shared" si="3"/>
        <v>1566.5940000000001</v>
      </c>
      <c r="E15" s="28">
        <f t="shared" si="4"/>
        <v>463.02599999999984</v>
      </c>
      <c r="F15" s="6"/>
      <c r="G15" s="6">
        <v>815.11</v>
      </c>
      <c r="H15" s="27">
        <f t="shared" si="5"/>
        <v>629.154</v>
      </c>
      <c r="I15" s="23">
        <f t="shared" si="6"/>
        <v>185.95600000000002</v>
      </c>
      <c r="J15" s="1"/>
      <c r="K15" s="25"/>
      <c r="L15" s="54" t="s">
        <v>27</v>
      </c>
      <c r="M15" s="55"/>
      <c r="N15" s="26">
        <f>N14*0.9</f>
        <v>629.154</v>
      </c>
      <c r="O15" s="32"/>
      <c r="P15" s="1"/>
      <c r="Q15" s="1" t="str">
        <f t="shared" si="7"/>
        <v>Dean PPO</v>
      </c>
      <c r="R15" s="6">
        <f t="shared" si="7"/>
        <v>2029.62</v>
      </c>
      <c r="S15" s="29">
        <f t="shared" si="0"/>
        <v>1566.5940000000001</v>
      </c>
      <c r="T15" s="28">
        <f t="shared" si="8"/>
        <v>463.02599999999984</v>
      </c>
      <c r="U15" s="30"/>
      <c r="V15" s="6">
        <f t="shared" si="1"/>
        <v>815.11</v>
      </c>
      <c r="W15" s="6">
        <f t="shared" si="2"/>
        <v>629.154</v>
      </c>
      <c r="X15" s="23">
        <f t="shared" si="9"/>
        <v>185.95600000000002</v>
      </c>
      <c r="Y15" s="31"/>
    </row>
    <row r="16" spans="1:25" ht="15.75" x14ac:dyDescent="0.25">
      <c r="A16" s="1"/>
      <c r="B16" s="1" t="s">
        <v>28</v>
      </c>
      <c r="C16" s="6">
        <v>1740.66</v>
      </c>
      <c r="D16" s="27">
        <f t="shared" si="3"/>
        <v>1566.5940000000001</v>
      </c>
      <c r="E16" s="28">
        <f t="shared" si="4"/>
        <v>174.06600000000003</v>
      </c>
      <c r="F16" s="6"/>
      <c r="G16" s="6">
        <v>699.06</v>
      </c>
      <c r="H16" s="27">
        <f t="shared" si="5"/>
        <v>629.154</v>
      </c>
      <c r="I16" s="23">
        <f t="shared" si="6"/>
        <v>69.905999999999949</v>
      </c>
      <c r="J16" s="1"/>
      <c r="K16" s="24"/>
      <c r="L16" s="25"/>
      <c r="M16" s="25"/>
      <c r="N16" s="24"/>
      <c r="O16" s="25"/>
      <c r="P16" s="1"/>
      <c r="Q16" s="1" t="str">
        <f t="shared" si="7"/>
        <v>Quartz HMO</v>
      </c>
      <c r="R16" s="6">
        <f t="shared" si="7"/>
        <v>1740.66</v>
      </c>
      <c r="S16" s="29">
        <f t="shared" si="0"/>
        <v>1566.5940000000001</v>
      </c>
      <c r="T16" s="28">
        <f t="shared" si="8"/>
        <v>174.06600000000003</v>
      </c>
      <c r="U16" s="30"/>
      <c r="V16" s="6">
        <f t="shared" si="1"/>
        <v>699.06</v>
      </c>
      <c r="W16" s="6">
        <f t="shared" si="2"/>
        <v>629.154</v>
      </c>
      <c r="X16" s="23">
        <f t="shared" si="9"/>
        <v>69.905999999999949</v>
      </c>
      <c r="Y16" s="31"/>
    </row>
    <row r="17" spans="1:25" ht="15.75" x14ac:dyDescent="0.25">
      <c r="A17" s="1"/>
      <c r="B17" s="1" t="s">
        <v>29</v>
      </c>
      <c r="C17" s="6">
        <v>2020.56</v>
      </c>
      <c r="D17" s="27">
        <f t="shared" si="3"/>
        <v>1566.5940000000001</v>
      </c>
      <c r="E17" s="28">
        <f t="shared" si="4"/>
        <v>453.96599999999989</v>
      </c>
      <c r="F17" s="6"/>
      <c r="G17" s="6">
        <v>811.47</v>
      </c>
      <c r="H17" s="27">
        <f t="shared" si="5"/>
        <v>629.154</v>
      </c>
      <c r="I17" s="23">
        <f t="shared" si="6"/>
        <v>182.31600000000003</v>
      </c>
      <c r="J17" s="1"/>
      <c r="K17" s="25"/>
      <c r="L17" s="25"/>
      <c r="M17" s="25"/>
      <c r="N17" s="24"/>
      <c r="O17" s="32"/>
      <c r="P17" s="1"/>
      <c r="Q17" s="1" t="str">
        <f t="shared" si="7"/>
        <v>Quartz POS</v>
      </c>
      <c r="R17" s="6">
        <f t="shared" si="7"/>
        <v>2020.56</v>
      </c>
      <c r="S17" s="29">
        <f t="shared" si="0"/>
        <v>1566.5940000000001</v>
      </c>
      <c r="T17" s="28">
        <f t="shared" si="8"/>
        <v>453.96599999999989</v>
      </c>
      <c r="U17" s="30"/>
      <c r="V17" s="6">
        <f t="shared" si="1"/>
        <v>811.47</v>
      </c>
      <c r="W17" s="6">
        <f t="shared" si="2"/>
        <v>629.154</v>
      </c>
      <c r="X17" s="23">
        <f t="shared" si="9"/>
        <v>182.31600000000003</v>
      </c>
      <c r="Y17" s="31"/>
    </row>
    <row r="18" spans="1:25" ht="15.75" x14ac:dyDescent="0.25">
      <c r="A18" s="1"/>
      <c r="B18" s="1" t="s">
        <v>30</v>
      </c>
      <c r="C18" s="6">
        <v>2150.11</v>
      </c>
      <c r="D18" s="27">
        <f t="shared" si="3"/>
        <v>1566.5940000000001</v>
      </c>
      <c r="E18" s="28">
        <f t="shared" si="4"/>
        <v>583.51600000000008</v>
      </c>
      <c r="F18" s="6"/>
      <c r="G18" s="6">
        <v>863.5</v>
      </c>
      <c r="H18" s="27">
        <f t="shared" si="5"/>
        <v>629.154</v>
      </c>
      <c r="I18" s="23">
        <f t="shared" si="6"/>
        <v>234.346</v>
      </c>
      <c r="J18" s="1"/>
      <c r="K18" s="1"/>
      <c r="L18" s="1"/>
      <c r="M18" s="1"/>
      <c r="N18" s="1"/>
      <c r="O18" s="25"/>
      <c r="P18" s="1"/>
      <c r="Q18" s="1" t="str">
        <f t="shared" si="7"/>
        <v>Quartz PPO</v>
      </c>
      <c r="R18" s="6">
        <f t="shared" si="7"/>
        <v>2150.11</v>
      </c>
      <c r="S18" s="29">
        <f t="shared" si="0"/>
        <v>1566.5940000000001</v>
      </c>
      <c r="T18" s="28">
        <f t="shared" si="8"/>
        <v>583.51600000000008</v>
      </c>
      <c r="U18" s="30"/>
      <c r="V18" s="6">
        <f t="shared" si="1"/>
        <v>863.5</v>
      </c>
      <c r="W18" s="6">
        <f t="shared" si="2"/>
        <v>629.154</v>
      </c>
      <c r="X18" s="23">
        <f t="shared" si="9"/>
        <v>234.346</v>
      </c>
      <c r="Y18" s="31"/>
    </row>
    <row r="19" spans="1:25" ht="15.75" x14ac:dyDescent="0.25">
      <c r="A19" s="1"/>
      <c r="B19" s="1"/>
      <c r="C19" s="6"/>
      <c r="D19" s="6"/>
      <c r="E19" s="30"/>
      <c r="F19" s="15"/>
      <c r="G19" s="15"/>
      <c r="H19" s="15"/>
      <c r="I19" s="15"/>
      <c r="J19" s="1"/>
      <c r="O19" s="1"/>
      <c r="Q19" s="33"/>
      <c r="R19" s="1"/>
      <c r="S19" s="31"/>
      <c r="T19" s="1"/>
      <c r="U19" s="31"/>
      <c r="V19" s="1"/>
      <c r="W19" s="31"/>
      <c r="X19" s="1"/>
      <c r="Y19" s="1"/>
    </row>
    <row r="20" spans="1:25" ht="15.75" x14ac:dyDescent="0.25">
      <c r="A20" s="1" t="s">
        <v>31</v>
      </c>
      <c r="B20" s="1"/>
      <c r="C20" s="6"/>
      <c r="D20" s="6"/>
      <c r="E20" s="6"/>
      <c r="F20" s="6"/>
      <c r="G20" s="6"/>
      <c r="H20" s="6"/>
      <c r="I20" s="6"/>
      <c r="J20" s="1"/>
      <c r="O20" s="1"/>
      <c r="P20" s="1" t="s">
        <v>31</v>
      </c>
      <c r="Q20" s="1"/>
      <c r="R20" s="34"/>
      <c r="S20" s="25"/>
      <c r="T20" s="1"/>
      <c r="U20" s="1"/>
      <c r="V20" s="1"/>
      <c r="W20" s="34"/>
      <c r="X20" s="25"/>
      <c r="Y20" s="1"/>
    </row>
    <row r="21" spans="1:25" ht="15.75" x14ac:dyDescent="0.25">
      <c r="A21" s="1"/>
      <c r="B21" s="11"/>
      <c r="C21" s="12"/>
      <c r="D21" s="12"/>
      <c r="E21" s="12"/>
      <c r="F21" s="12"/>
      <c r="G21" s="12"/>
      <c r="H21" s="12"/>
      <c r="I21" s="12"/>
      <c r="J21" s="1"/>
      <c r="O21" s="1"/>
      <c r="P21" s="1"/>
      <c r="Q21" s="11"/>
      <c r="R21" s="11"/>
      <c r="S21" s="11"/>
      <c r="T21" s="11"/>
      <c r="U21" s="11"/>
      <c r="V21" s="11"/>
      <c r="W21" s="11"/>
      <c r="X21" s="11"/>
      <c r="Y21" s="1"/>
    </row>
    <row r="22" spans="1:25" ht="15.75" x14ac:dyDescent="0.25">
      <c r="A22" s="5" t="s">
        <v>32</v>
      </c>
      <c r="B22" s="1"/>
      <c r="C22" s="6"/>
      <c r="D22" s="6"/>
      <c r="E22" s="6"/>
      <c r="F22" s="6"/>
      <c r="G22" s="6"/>
      <c r="H22" s="6"/>
      <c r="I22" s="6"/>
      <c r="J22" s="1"/>
      <c r="O22" s="1"/>
      <c r="P22" s="5" t="s">
        <v>32</v>
      </c>
      <c r="Q22" s="1"/>
      <c r="R22" s="1"/>
      <c r="S22" s="1"/>
      <c r="T22" s="35"/>
      <c r="U22" s="35"/>
      <c r="V22" s="1"/>
      <c r="W22" s="1"/>
      <c r="X22" s="1"/>
      <c r="Y22" s="1"/>
    </row>
    <row r="23" spans="1:25" ht="15.75" x14ac:dyDescent="0.25">
      <c r="A23" s="1"/>
      <c r="B23" s="1" t="s">
        <v>33</v>
      </c>
      <c r="C23" s="15">
        <v>158.86000000000001</v>
      </c>
      <c r="D23" s="6">
        <f>C23*0.8</f>
        <v>127.08800000000002</v>
      </c>
      <c r="E23" s="28">
        <f>C23-D23</f>
        <v>31.771999999999991</v>
      </c>
      <c r="F23" s="6"/>
      <c r="G23" s="15">
        <v>56.87</v>
      </c>
      <c r="H23" s="6">
        <f>G23</f>
        <v>56.87</v>
      </c>
      <c r="I23" s="28">
        <f>G23-H23</f>
        <v>0</v>
      </c>
      <c r="J23" s="1"/>
      <c r="O23" s="1"/>
      <c r="P23" s="1"/>
      <c r="Q23" s="1" t="str">
        <f>B23</f>
        <v>Delta PPO(Premier)</v>
      </c>
      <c r="R23" s="31">
        <f>C23</f>
        <v>158.86000000000001</v>
      </c>
      <c r="S23" s="35">
        <f>(R23*0.8)*$R$3</f>
        <v>127.08800000000002</v>
      </c>
      <c r="T23" s="36">
        <f>R23-S23</f>
        <v>31.771999999999991</v>
      </c>
      <c r="U23" s="37"/>
      <c r="V23" s="35">
        <f>G23</f>
        <v>56.87</v>
      </c>
      <c r="W23" s="35">
        <f>H23*$R$3</f>
        <v>56.87</v>
      </c>
      <c r="X23" s="36">
        <f>V23-W23</f>
        <v>0</v>
      </c>
      <c r="Y23" s="1"/>
    </row>
    <row r="24" spans="1:25" ht="15.75" x14ac:dyDescent="0.25">
      <c r="A24" s="1"/>
      <c r="B24" s="1"/>
      <c r="C24" s="15"/>
      <c r="D24" s="6"/>
      <c r="E24" s="30"/>
      <c r="F24" s="15"/>
      <c r="G24" s="15"/>
      <c r="H24" s="15"/>
      <c r="I24" s="30"/>
      <c r="J24" s="1"/>
      <c r="O24" s="1"/>
      <c r="P24" s="1"/>
      <c r="Q24" s="38"/>
      <c r="R24" s="1"/>
      <c r="S24" s="35"/>
      <c r="T24" s="35"/>
      <c r="U24" s="35"/>
      <c r="V24" s="1"/>
      <c r="W24" s="35"/>
      <c r="X24" s="1"/>
      <c r="Y24" s="1"/>
    </row>
    <row r="25" spans="1:25" ht="15.75" x14ac:dyDescent="0.25">
      <c r="A25" s="1"/>
      <c r="B25" s="1"/>
      <c r="C25" s="15"/>
      <c r="D25" s="15"/>
      <c r="E25" s="15"/>
      <c r="F25" s="15"/>
      <c r="G25" s="15"/>
      <c r="H25" s="15"/>
      <c r="I25" s="15"/>
      <c r="J25" s="35"/>
      <c r="K25" s="1"/>
      <c r="L25" s="1"/>
      <c r="M25" s="1"/>
      <c r="N25" s="1"/>
      <c r="O25" s="1"/>
      <c r="P25" s="1"/>
      <c r="Q25" s="1"/>
      <c r="R25" s="1"/>
      <c r="S25" s="1"/>
      <c r="T25" s="35"/>
      <c r="U25" s="35"/>
      <c r="V25" s="1"/>
      <c r="W25" s="1"/>
      <c r="X25" s="1"/>
      <c r="Y25" s="1"/>
    </row>
    <row r="26" spans="1:25" ht="15.75" x14ac:dyDescent="0.25">
      <c r="A26" s="1"/>
      <c r="B26" s="1" t="s">
        <v>34</v>
      </c>
      <c r="C26" s="15">
        <v>125.73</v>
      </c>
      <c r="D26" s="6">
        <f>C26*0.9</f>
        <v>113.15700000000001</v>
      </c>
      <c r="E26" s="28">
        <f>C26-D26</f>
        <v>12.572999999999993</v>
      </c>
      <c r="F26" s="6"/>
      <c r="G26" s="15">
        <v>42.14</v>
      </c>
      <c r="H26" s="6">
        <f>G26</f>
        <v>42.14</v>
      </c>
      <c r="I26" s="28">
        <f>G26-H26</f>
        <v>0</v>
      </c>
      <c r="J26" s="35"/>
      <c r="K26" s="1"/>
      <c r="L26" s="1"/>
      <c r="M26" s="1"/>
      <c r="N26" s="1"/>
      <c r="O26" s="1"/>
      <c r="P26" s="1"/>
      <c r="Q26" s="1" t="str">
        <f>B26</f>
        <v>Delta PPO Exclusive(Preferred)</v>
      </c>
      <c r="R26" s="31">
        <f>C26</f>
        <v>125.73</v>
      </c>
      <c r="S26" s="35">
        <f>(R26*0.9)*$R$3</f>
        <v>113.15700000000001</v>
      </c>
      <c r="T26" s="36">
        <f>R26-S26</f>
        <v>12.572999999999993</v>
      </c>
      <c r="U26" s="37"/>
      <c r="V26" s="35">
        <f>G26</f>
        <v>42.14</v>
      </c>
      <c r="W26" s="35">
        <f>H26*$R$3</f>
        <v>42.14</v>
      </c>
      <c r="X26" s="36">
        <f>V26-W26</f>
        <v>0</v>
      </c>
      <c r="Y26" s="1"/>
    </row>
    <row r="27" spans="1:25" ht="15.75" x14ac:dyDescent="0.25">
      <c r="A27" s="1"/>
      <c r="B27" s="39"/>
      <c r="C27" s="40"/>
      <c r="D27" s="41"/>
      <c r="E27" s="41"/>
      <c r="G27" s="43"/>
      <c r="J27" s="35"/>
      <c r="K27" s="25"/>
      <c r="L27" s="54"/>
      <c r="M27" s="54"/>
      <c r="N27" s="26"/>
      <c r="O27" s="1"/>
      <c r="P27" s="1"/>
      <c r="Q27" s="38"/>
      <c r="R27" s="1"/>
      <c r="S27" s="35"/>
      <c r="T27" s="35"/>
      <c r="U27" s="35"/>
      <c r="V27" s="1"/>
      <c r="W27" s="35"/>
    </row>
    <row r="28" spans="1:25" ht="15.75" x14ac:dyDescent="0.25">
      <c r="A28" s="1"/>
      <c r="J28" s="35"/>
      <c r="K28" s="24"/>
      <c r="L28" s="25"/>
      <c r="M28" s="25"/>
      <c r="N28" s="26"/>
      <c r="O28" s="1"/>
      <c r="P28" s="5" t="s">
        <v>35</v>
      </c>
      <c r="Q28" s="1"/>
      <c r="R28" s="1"/>
      <c r="S28" s="1"/>
      <c r="T28" s="35"/>
      <c r="U28" s="35"/>
      <c r="V28" s="1"/>
      <c r="W28" s="1"/>
      <c r="X28" s="1"/>
      <c r="Y28" s="44"/>
    </row>
    <row r="29" spans="1:25" ht="15.75" x14ac:dyDescent="0.25">
      <c r="A29" s="5" t="s">
        <v>36</v>
      </c>
      <c r="J29" s="35"/>
      <c r="K29" s="25"/>
      <c r="L29" s="54"/>
      <c r="M29" s="55"/>
      <c r="N29" s="26"/>
      <c r="O29" s="1"/>
      <c r="P29" s="5"/>
      <c r="Q29" s="1" t="s">
        <v>37</v>
      </c>
      <c r="R29" s="56" t="s">
        <v>38</v>
      </c>
      <c r="S29" s="56"/>
      <c r="T29" s="51" t="s">
        <v>39</v>
      </c>
      <c r="U29" s="51"/>
      <c r="V29" s="51"/>
      <c r="W29" s="51"/>
      <c r="X29" s="1" t="s">
        <v>40</v>
      </c>
    </row>
    <row r="30" spans="1:25" ht="15.75" x14ac:dyDescent="0.25">
      <c r="J30" s="35"/>
      <c r="K30" s="1"/>
      <c r="L30" s="1"/>
      <c r="M30" s="1"/>
      <c r="N30" s="1"/>
      <c r="O30" s="1"/>
      <c r="P30" s="45" t="s">
        <v>41</v>
      </c>
      <c r="Q30" s="6">
        <f>8.69/2</f>
        <v>4.3449999999999998</v>
      </c>
      <c r="R30" s="1"/>
      <c r="S30" s="6">
        <f>17.36/2</f>
        <v>8.68</v>
      </c>
      <c r="T30" s="35"/>
      <c r="U30" s="35"/>
      <c r="V30" s="15">
        <f>17.73/2</f>
        <v>8.8650000000000002</v>
      </c>
      <c r="W30" s="1"/>
      <c r="X30" s="6">
        <f>26.42/2</f>
        <v>13.21</v>
      </c>
    </row>
    <row r="31" spans="1:25" ht="15.75" x14ac:dyDescent="0.25">
      <c r="J31" s="35"/>
      <c r="K31" s="1"/>
      <c r="L31" s="1"/>
      <c r="M31" s="1"/>
      <c r="N31" s="1"/>
      <c r="O31" s="1"/>
      <c r="P31" s="5" t="str">
        <f>A29</f>
        <v>Note:   Rates shown above are effective through December 31, 2022</v>
      </c>
      <c r="Q31" s="5"/>
      <c r="R31" s="5"/>
      <c r="S31" s="5"/>
      <c r="T31" s="46"/>
      <c r="U31" s="46"/>
      <c r="V31" s="1"/>
      <c r="W31" s="1"/>
      <c r="X31" s="1"/>
    </row>
    <row r="32" spans="1:25" ht="15.75" x14ac:dyDescent="0.25">
      <c r="J32" s="35"/>
      <c r="K32" s="1"/>
      <c r="L32" s="1"/>
      <c r="M32" s="1"/>
      <c r="N32" s="1"/>
      <c r="O32" s="1"/>
    </row>
    <row r="33" spans="10:17" ht="15.75" x14ac:dyDescent="0.25">
      <c r="J33" s="35"/>
      <c r="K33" s="1"/>
      <c r="L33" s="1"/>
      <c r="M33" s="1"/>
      <c r="N33" s="1"/>
      <c r="O33" s="1"/>
    </row>
    <row r="35" spans="10:17" ht="15.75" x14ac:dyDescent="0.25">
      <c r="Q35" s="1"/>
    </row>
    <row r="38" spans="10:17" ht="15.75" x14ac:dyDescent="0.25">
      <c r="P38" s="1"/>
    </row>
  </sheetData>
  <mergeCells count="13">
    <mergeCell ref="T29:W29"/>
    <mergeCell ref="K11:N11"/>
    <mergeCell ref="L13:M13"/>
    <mergeCell ref="L15:M15"/>
    <mergeCell ref="L27:M27"/>
    <mergeCell ref="L29:M29"/>
    <mergeCell ref="R29:S29"/>
    <mergeCell ref="A1:I1"/>
    <mergeCell ref="P1:X1"/>
    <mergeCell ref="C8:E8"/>
    <mergeCell ref="G8:I8"/>
    <mergeCell ref="R8:T8"/>
    <mergeCell ref="V8:X8"/>
  </mergeCells>
  <pageMargins left="0.7" right="0.7" top="0.75" bottom="0.75" header="0.3" footer="0.3"/>
  <pageSetup scale="2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323B83EF4D244FBE6EC8AF00870425" ma:contentTypeVersion="3" ma:contentTypeDescription="Create a new document." ma:contentTypeScope="" ma:versionID="3ca34952aab9f24b2ec38a5ecb084b73">
  <xsd:schema xmlns:xsd="http://www.w3.org/2001/XMLSchema" xmlns:xs="http://www.w3.org/2001/XMLSchema" xmlns:p="http://schemas.microsoft.com/office/2006/metadata/properties" xmlns:ns2="bb65cc95-6d4e-4879-a879-9838761499af" xmlns:ns3="430ccf61-7fd4-4f02-9e46-4206f6bb0ea6" xmlns:ns4="9e30f06f-ad7a-453a-8e08-8a8878e30bd1" targetNamespace="http://schemas.microsoft.com/office/2006/metadata/properties" ma:root="true" ma:fieldsID="a43d0e4cae188b3e347c2a106832578a" ns2:_="" ns3:_="" ns4:_="">
    <xsd:import namespace="bb65cc95-6d4e-4879-a879-9838761499af"/>
    <xsd:import namespace="430ccf61-7fd4-4f02-9e46-4206f6bb0ea6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Updat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ccf61-7fd4-4f02-9e46-4206f6bb0ea6" elementFormDefault="qualified">
    <xsd:import namespace="http://schemas.microsoft.com/office/2006/documentManagement/types"/>
    <xsd:import namespace="http://schemas.microsoft.com/office/infopath/2007/PartnerControls"/>
    <xsd:element name="Update" ma:index="12" nillable="true" ma:displayName="Update" ma:default="0" ma:internalName="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date xmlns="430ccf61-7fd4-4f02-9e46-4206f6bb0ea6">false</Update>
    <_dlc_DocId xmlns="bb65cc95-6d4e-4879-a879-9838761499af">33E6D4FPPFNA-1977525168-462</_dlc_DocId>
    <_dlc_DocIdUrl xmlns="bb65cc95-6d4e-4879-a879-9838761499af">
      <Url>https://doa.wi.gov/_layouts/15/DocIdRedir.aspx?ID=33E6D4FPPFNA-1977525168-462</Url>
      <Description>33E6D4FPPFNA-1977525168-462</Description>
    </_dlc_DocIdUrl>
  </documentManagement>
</p:properties>
</file>

<file path=customXml/itemProps1.xml><?xml version="1.0" encoding="utf-8"?>
<ds:datastoreItem xmlns:ds="http://schemas.openxmlformats.org/officeDocument/2006/customXml" ds:itemID="{19C2A60C-3B5C-4EBD-8266-8195923A8526}"/>
</file>

<file path=customXml/itemProps2.xml><?xml version="1.0" encoding="utf-8"?>
<ds:datastoreItem xmlns:ds="http://schemas.openxmlformats.org/officeDocument/2006/customXml" ds:itemID="{B516372C-3EBC-4E55-B7CB-9909837477E0}"/>
</file>

<file path=customXml/itemProps3.xml><?xml version="1.0" encoding="utf-8"?>
<ds:datastoreItem xmlns:ds="http://schemas.openxmlformats.org/officeDocument/2006/customXml" ds:itemID="{34A6D0EA-A896-45F3-9896-15E09916EDEA}"/>
</file>

<file path=customXml/itemProps4.xml><?xml version="1.0" encoding="utf-8"?>
<ds:datastoreItem xmlns:ds="http://schemas.openxmlformats.org/officeDocument/2006/customXml" ds:itemID="{15A8C621-1271-48BB-A127-ACA462940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90%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Heather</dc:creator>
  <cp:lastModifiedBy>Kretschmann, Kyle - DOA</cp:lastModifiedBy>
  <cp:lastPrinted>2021-12-08T16:47:21Z</cp:lastPrinted>
  <dcterms:created xsi:type="dcterms:W3CDTF">2021-09-29T18:08:40Z</dcterms:created>
  <dcterms:modified xsi:type="dcterms:W3CDTF">2022-06-09T16:52:14Z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0x01010015323B83EF4D244FBE6EC8AF00870425</vt:lpwstr>
  </property>
  <property fmtid="{D5CDD505-2E9C-101B-9397-08002B2CF9AE}" pid="3" name="_dlc_DocIdItemGuid">
    <vt:lpwstr>0cc4f98b-d96f-495a-b40c-25c07ae39f8f</vt:lpwstr>
  </property>
</Properties>
</file>