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tskxwqf\Documents\District Health Report Files 2021-22\Supplemental Plan Information 2021-22\"/>
    </mc:Choice>
  </mc:AlternateContent>
  <xr:revisionPtr revIDLastSave="0" documentId="8_{5F62C4CE-ACCC-4507-9FB2-7B4AA960A259}" xr6:coauthVersionLast="45" xr6:coauthVersionMax="45" xr10:uidLastSave="{00000000-0000-0000-0000-000000000000}"/>
  <bookViews>
    <workbookView xWindow="2685" yWindow="2685" windowWidth="15375" windowHeight="7875"/>
  </bookViews>
  <sheets>
    <sheet name="Full Time Staff" sheetId="1" r:id="rId1"/>
    <sheet name="Support Staff" sheetId="2" r:id="rId2"/>
    <sheet name="Sheet3" sheetId="3" r:id="rId3"/>
  </sheets>
  <definedNames>
    <definedName name="_xlnm.Print_Area" localSheetId="0">'Full Time Staff'!$A$1:$G$30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D13" i="2"/>
  <c r="B13" i="2"/>
  <c r="B16" i="2" s="1"/>
  <c r="D16" i="2" s="1"/>
  <c r="E9" i="2"/>
  <c r="B29" i="2"/>
  <c r="C9" i="2"/>
  <c r="B28" i="2"/>
  <c r="D5" i="2"/>
  <c r="F20" i="1"/>
  <c r="G20" i="1" s="1"/>
  <c r="C20" i="1"/>
  <c r="C21" i="1" s="1"/>
  <c r="D21" i="1" s="1"/>
  <c r="B5" i="2"/>
  <c r="C11" i="1"/>
  <c r="D11" i="1"/>
  <c r="F11" i="1"/>
  <c r="G11" i="1"/>
  <c r="E10" i="2"/>
  <c r="B32" i="2" s="1"/>
  <c r="E11" i="2"/>
  <c r="B35" i="2"/>
  <c r="E8" i="2"/>
  <c r="B26" i="2"/>
  <c r="E7" i="2"/>
  <c r="B23" i="2"/>
  <c r="C11" i="2"/>
  <c r="B34" i="2" s="1"/>
  <c r="C8" i="2"/>
  <c r="B25" i="2"/>
  <c r="C7" i="2"/>
  <c r="B22" i="2"/>
  <c r="D15" i="2"/>
  <c r="C17" i="2"/>
  <c r="C10" i="2"/>
  <c r="B31" i="2" s="1"/>
  <c r="E6" i="2"/>
  <c r="B20" i="2"/>
  <c r="C26" i="1"/>
  <c r="D26" i="1"/>
  <c r="C17" i="1"/>
  <c r="C18" i="1"/>
  <c r="D18" i="1"/>
  <c r="F14" i="1"/>
  <c r="F15" i="1"/>
  <c r="G15" i="1"/>
  <c r="F26" i="1"/>
  <c r="F27" i="1"/>
  <c r="G27" i="1" s="1"/>
  <c r="F17" i="1"/>
  <c r="G17" i="1"/>
  <c r="F23" i="1"/>
  <c r="F24" i="1"/>
  <c r="G24" i="1"/>
  <c r="C14" i="1"/>
  <c r="D14" i="1" s="1"/>
  <c r="C15" i="1"/>
  <c r="D15" i="1" s="1"/>
  <c r="C23" i="1"/>
  <c r="C24" i="1"/>
  <c r="D24" i="1" s="1"/>
  <c r="C6" i="2"/>
  <c r="B19" i="2"/>
  <c r="C16" i="2"/>
  <c r="C27" i="1"/>
  <c r="D27" i="1"/>
  <c r="D17" i="1"/>
  <c r="G23" i="1"/>
  <c r="G14" i="1"/>
  <c r="G26" i="1"/>
  <c r="C12" i="1"/>
  <c r="D12" i="1" s="1"/>
  <c r="D23" i="1"/>
  <c r="D20" i="1"/>
  <c r="F12" i="1"/>
  <c r="G12" i="1"/>
  <c r="F18" i="1"/>
  <c r="G18" i="1" s="1"/>
  <c r="B17" i="2"/>
  <c r="D17" i="2" s="1"/>
  <c r="D32" i="2" l="1"/>
  <c r="F32" i="2" s="1"/>
  <c r="C31" i="2"/>
  <c r="D31" i="2" s="1"/>
  <c r="F31" i="2" s="1"/>
  <c r="C22" i="2"/>
  <c r="D22" i="2" s="1"/>
  <c r="F22" i="2" s="1"/>
  <c r="C19" i="2"/>
  <c r="D19" i="2" s="1"/>
  <c r="F19" i="2" s="1"/>
  <c r="C34" i="2"/>
  <c r="D34" i="2" s="1"/>
  <c r="F34" i="2" s="1"/>
  <c r="C25" i="2"/>
  <c r="C28" i="2"/>
  <c r="D28" i="2" s="1"/>
  <c r="F28" i="2" s="1"/>
  <c r="C32" i="2"/>
  <c r="C20" i="2"/>
  <c r="D20" i="2" s="1"/>
  <c r="F20" i="2" s="1"/>
  <c r="C23" i="2"/>
  <c r="D23" i="2" s="1"/>
  <c r="F23" i="2" s="1"/>
  <c r="C26" i="2"/>
  <c r="D26" i="2" s="1"/>
  <c r="F26" i="2" s="1"/>
  <c r="C29" i="2"/>
  <c r="D29" i="2" s="1"/>
  <c r="F29" i="2" s="1"/>
  <c r="C35" i="2"/>
  <c r="D35" i="2" s="1"/>
  <c r="F35" i="2" s="1"/>
  <c r="D25" i="2"/>
  <c r="F25" i="2" s="1"/>
  <c r="F21" i="1"/>
  <c r="G21" i="1" s="1"/>
</calcChain>
</file>

<file path=xl/sharedStrings.xml><?xml version="1.0" encoding="utf-8"?>
<sst xmlns="http://schemas.openxmlformats.org/spreadsheetml/2006/main" count="116" uniqueCount="52">
  <si>
    <t>Health Plan</t>
  </si>
  <si>
    <t>(NN) Medical Associates Health Plan</t>
  </si>
  <si>
    <t>Qualified Plan - 88% contribution</t>
  </si>
  <si>
    <t xml:space="preserve">  (NC)   Dean Health Plan</t>
  </si>
  <si>
    <t xml:space="preserve">(N8)        IYC Access Plan      </t>
  </si>
  <si>
    <t>(IYCMedicare Plus) WPE *</t>
  </si>
  <si>
    <t>*Not a Qualified tier one plan</t>
  </si>
  <si>
    <t xml:space="preserve">The employer share cannot exceed 88% of the average of all qualified, Tier 1 plans in the employer’s county.  </t>
  </si>
  <si>
    <t>Lafayette County Health Plans and Rates</t>
  </si>
  <si>
    <r>
      <t xml:space="preserve">For the 88% share of the plans in your county see: </t>
    </r>
    <r>
      <rPr>
        <b/>
        <sz val="11"/>
        <color indexed="8"/>
        <rFont val="Calibri"/>
        <family val="2"/>
      </rPr>
      <t>http://etf.wi.gov/IYC2020</t>
    </r>
  </si>
  <si>
    <t>Employer Contribution</t>
  </si>
  <si>
    <t>Employee Contribution</t>
  </si>
  <si>
    <t>Total Price</t>
  </si>
  <si>
    <t>Full Monthly cost of Insurance</t>
  </si>
  <si>
    <t>Minus employer share</t>
  </si>
  <si>
    <t>Employee would pay</t>
  </si>
  <si>
    <t>Single Plan - Medical Associates</t>
  </si>
  <si>
    <t>Family Plan - Medical Associates</t>
  </si>
  <si>
    <t>Full employer contribution - single plan</t>
  </si>
  <si>
    <t>Full employer contribution - family plan</t>
  </si>
  <si>
    <t>(NC)   Dean Health Plan</t>
  </si>
  <si>
    <t>Total Monthly Price</t>
  </si>
  <si>
    <t>Hours scheduled</t>
  </si>
  <si>
    <t>Full Work Week</t>
  </si>
  <si>
    <t>FTE Percentage</t>
  </si>
  <si>
    <t>Single Plan - Dean Health Plan</t>
  </si>
  <si>
    <t>Family Plan - Dean Health Plan</t>
  </si>
  <si>
    <t>Hours per week(9 Month-Support Staff)</t>
  </si>
  <si>
    <t>Single Plan - Quartz UW Health</t>
  </si>
  <si>
    <t>Family Plan - Quartz UW Health</t>
  </si>
  <si>
    <t>(N8) IYC Access Plan (IYCMedicare Plus)</t>
  </si>
  <si>
    <t>Single Plan - IYC Access Plan</t>
  </si>
  <si>
    <t>Family Plan - IYC Access Plan</t>
  </si>
  <si>
    <t>Single Plan</t>
  </si>
  <si>
    <t>Family Plan</t>
  </si>
  <si>
    <r>
      <t xml:space="preserve">For the 88% share of the plans in your county see: </t>
    </r>
    <r>
      <rPr>
        <b/>
        <sz val="11"/>
        <color indexed="8"/>
        <rFont val="Calibri"/>
        <family val="2"/>
      </rPr>
      <t>http://etf.wi.gov/IYC2020 Program Option 12</t>
    </r>
  </si>
  <si>
    <t>Per Pay</t>
  </si>
  <si>
    <t>Per pay</t>
  </si>
  <si>
    <t>Employee</t>
  </si>
  <si>
    <t>2022 State of Wisconsin Group Health Insurance Program</t>
  </si>
  <si>
    <t>2022 Single Rate</t>
  </si>
  <si>
    <t>2022 Family Rate</t>
  </si>
  <si>
    <t>(NH) GHC of South Central WI</t>
  </si>
  <si>
    <t>(NN) Medical Associates Health Plan *</t>
  </si>
  <si>
    <t>(OD) Quartz Central *</t>
  </si>
  <si>
    <t>(OC) Quartz UW Health *</t>
  </si>
  <si>
    <t>(OD) Quartz Central</t>
  </si>
  <si>
    <t>(OC) Quartz UW Health</t>
  </si>
  <si>
    <t>Single Plan - GHC of South Central WI</t>
  </si>
  <si>
    <t>Family Plan - GHC of South Central WI</t>
  </si>
  <si>
    <t>Single Plan - Quartz Central</t>
  </si>
  <si>
    <t>Family Plan - Quartz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</si>
</sst>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8" formatCode="&quot;$&quot;#,##0.00"/>
    <numFmt numFmtId="172" formatCode="[$-409]mmmm\ d\,\ yyyy;@"/>
    <numFmt numFmtId="174" formatCode="0.000%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lue Highway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5" xfId="0" applyBorder="1"/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horizontal="center" vertical="center" wrapText="1"/>
    </xf>
    <xf numFmtId="168" fontId="0" fillId="0" borderId="9" xfId="0" applyNumberFormat="1" applyFont="1" applyBorder="1" applyAlignment="1">
      <alignment horizontal="center" vertical="center" wrapText="1"/>
    </xf>
    <xf numFmtId="172" fontId="0" fillId="0" borderId="0" xfId="0" applyNumberFormat="1"/>
    <xf numFmtId="0" fontId="0" fillId="0" borderId="0" xfId="0" applyBorder="1"/>
    <xf numFmtId="0" fontId="5" fillId="0" borderId="0" xfId="0" applyFont="1" applyAlignment="1">
      <alignment vertical="center"/>
    </xf>
    <xf numFmtId="168" fontId="0" fillId="0" borderId="0" xfId="0" applyNumberFormat="1"/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8" fontId="3" fillId="0" borderId="0" xfId="0" applyNumberFormat="1" applyFont="1"/>
    <xf numFmtId="0" fontId="3" fillId="0" borderId="0" xfId="0" applyFont="1"/>
    <xf numFmtId="49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174" fontId="2" fillId="0" borderId="0" xfId="2" applyNumberFormat="1" applyFont="1"/>
    <xf numFmtId="174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right" vertical="center" wrapText="1"/>
    </xf>
    <xf numFmtId="168" fontId="2" fillId="0" borderId="7" xfId="1" applyNumberFormat="1" applyFont="1" applyBorder="1" applyAlignment="1">
      <alignment horizontal="center" vertical="center" wrapText="1"/>
    </xf>
    <xf numFmtId="168" fontId="2" fillId="0" borderId="13" xfId="1" applyNumberFormat="1" applyFont="1" applyBorder="1" applyAlignment="1">
      <alignment horizontal="center" vertical="center" wrapText="1"/>
    </xf>
    <xf numFmtId="168" fontId="0" fillId="0" borderId="7" xfId="0" applyNumberFormat="1" applyFont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8" fontId="5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3" fillId="0" borderId="15" xfId="1" applyNumberFormat="1" applyFont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0" fontId="0" fillId="0" borderId="17" xfId="0" applyBorder="1"/>
    <xf numFmtId="14" fontId="0" fillId="0" borderId="0" xfId="0" applyNumberFormat="1" applyAlignment="1">
      <alignment horizontal="center"/>
    </xf>
    <xf numFmtId="168" fontId="0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3" fillId="0" borderId="4" xfId="1" applyNumberFormat="1" applyFont="1" applyBorder="1" applyAlignment="1">
      <alignment horizontal="center" vertical="center" wrapText="1"/>
    </xf>
    <xf numFmtId="168" fontId="3" fillId="0" borderId="5" xfId="1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3" fillId="0" borderId="20" xfId="1" applyNumberFormat="1" applyFont="1" applyBorder="1" applyAlignment="1">
      <alignment horizontal="center" vertical="center" wrapText="1"/>
    </xf>
    <xf numFmtId="168" fontId="3" fillId="0" borderId="7" xfId="1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E4" sqref="E4"/>
    </sheetView>
  </sheetViews>
  <sheetFormatPr defaultRowHeight="15"/>
  <cols>
    <col min="1" max="1" width="34.140625" customWidth="1"/>
    <col min="2" max="2" width="23.7109375" customWidth="1"/>
    <col min="3" max="4" width="12.7109375" customWidth="1"/>
    <col min="5" max="5" width="23.7109375" customWidth="1"/>
    <col min="6" max="7" width="12.7109375" customWidth="1"/>
  </cols>
  <sheetData>
    <row r="1" spans="1:11" ht="20.25">
      <c r="A1" s="75" t="s">
        <v>39</v>
      </c>
      <c r="B1" s="75"/>
      <c r="C1" s="75"/>
      <c r="D1" s="75"/>
      <c r="E1" s="75"/>
      <c r="F1" s="75"/>
      <c r="G1" s="75"/>
      <c r="H1" s="6"/>
      <c r="I1" s="6"/>
      <c r="J1" s="6"/>
      <c r="K1" s="6"/>
    </row>
    <row r="2" spans="1:11" ht="20.25">
      <c r="A2" s="75" t="s">
        <v>8</v>
      </c>
      <c r="B2" s="75"/>
      <c r="C2" s="75"/>
      <c r="D2" s="75"/>
      <c r="E2" s="75"/>
      <c r="F2" s="75"/>
      <c r="G2" s="75"/>
      <c r="H2" s="7"/>
      <c r="I2" s="7"/>
      <c r="J2" s="7"/>
      <c r="K2" s="7"/>
    </row>
    <row r="3" spans="1:11" ht="9.9499999999999993" customHeight="1">
      <c r="A3" s="1"/>
      <c r="B3" s="1"/>
      <c r="C3" s="1"/>
      <c r="D3" s="50"/>
      <c r="E3" s="1"/>
      <c r="F3" s="50"/>
      <c r="G3" s="1"/>
      <c r="H3" s="7"/>
      <c r="I3" s="7"/>
      <c r="J3" s="7"/>
      <c r="K3" s="7"/>
    </row>
    <row r="4" spans="1:11">
      <c r="A4" s="2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t="s">
        <v>35</v>
      </c>
    </row>
    <row r="6" spans="1:11" ht="9.9499999999999993" customHeight="1" thickBot="1">
      <c r="B6" s="12"/>
      <c r="D6" s="12"/>
      <c r="E6" s="12"/>
      <c r="F6" s="12"/>
      <c r="G6" s="12"/>
    </row>
    <row r="7" spans="1:11" ht="20.100000000000001" customHeight="1" thickBot="1">
      <c r="A7" s="8" t="s">
        <v>0</v>
      </c>
      <c r="B7" s="66" t="s">
        <v>40</v>
      </c>
      <c r="C7" s="64"/>
      <c r="D7" s="53"/>
      <c r="E7" s="63" t="s">
        <v>41</v>
      </c>
      <c r="F7" s="64"/>
      <c r="G7" s="65"/>
    </row>
    <row r="8" spans="1:11" ht="21.95" customHeight="1">
      <c r="A8" s="4"/>
      <c r="B8" s="67" t="s">
        <v>10</v>
      </c>
      <c r="C8" s="68"/>
      <c r="D8" s="54"/>
      <c r="E8" s="68" t="s">
        <v>10</v>
      </c>
      <c r="F8" s="68"/>
      <c r="G8" s="71"/>
    </row>
    <row r="9" spans="1:11" ht="21.95" customHeight="1" thickBot="1">
      <c r="A9" s="33" t="s">
        <v>2</v>
      </c>
      <c r="B9" s="69">
        <v>682.48</v>
      </c>
      <c r="C9" s="70"/>
      <c r="D9" s="55"/>
      <c r="E9" s="72">
        <v>1675.12</v>
      </c>
      <c r="F9" s="70"/>
      <c r="G9" s="73"/>
    </row>
    <row r="10" spans="1:11" ht="21.95" customHeight="1" thickBot="1">
      <c r="A10" s="76" t="s">
        <v>3</v>
      </c>
      <c r="B10" s="29" t="s">
        <v>12</v>
      </c>
      <c r="C10" s="17">
        <v>836.24</v>
      </c>
      <c r="D10" s="61" t="s">
        <v>36</v>
      </c>
      <c r="E10" s="29" t="s">
        <v>12</v>
      </c>
      <c r="F10" s="16">
        <v>2055.2800000000002</v>
      </c>
      <c r="G10" s="56" t="s">
        <v>36</v>
      </c>
    </row>
    <row r="11" spans="1:11" ht="21.95" customHeight="1" thickBot="1">
      <c r="A11" s="77"/>
      <c r="B11" s="30" t="s">
        <v>10</v>
      </c>
      <c r="C11" s="15">
        <f>B9</f>
        <v>682.48</v>
      </c>
      <c r="D11" s="58">
        <f>C11/2</f>
        <v>341.24</v>
      </c>
      <c r="E11" s="30" t="s">
        <v>10</v>
      </c>
      <c r="F11" s="13">
        <f>E9</f>
        <v>1675.12</v>
      </c>
      <c r="G11" s="58">
        <f>F11/2</f>
        <v>837.56</v>
      </c>
    </row>
    <row r="12" spans="1:11" ht="21.95" customHeight="1" thickBot="1">
      <c r="A12" s="78"/>
      <c r="B12" s="30" t="s">
        <v>11</v>
      </c>
      <c r="C12" s="15">
        <f>SUM(C10-C11)</f>
        <v>153.76</v>
      </c>
      <c r="D12" s="58">
        <f>C12/2</f>
        <v>76.88</v>
      </c>
      <c r="E12" s="31" t="s">
        <v>11</v>
      </c>
      <c r="F12" s="14">
        <f>SUM(F10-F11)</f>
        <v>380.16000000000031</v>
      </c>
      <c r="G12" s="58">
        <f>F12/2</f>
        <v>190.08000000000015</v>
      </c>
    </row>
    <row r="13" spans="1:11" ht="21.95" customHeight="1" thickBot="1">
      <c r="A13" s="76" t="s">
        <v>42</v>
      </c>
      <c r="B13" s="29" t="s">
        <v>12</v>
      </c>
      <c r="C13" s="17">
        <v>714.86</v>
      </c>
      <c r="D13" s="61"/>
      <c r="E13" s="29" t="s">
        <v>12</v>
      </c>
      <c r="F13" s="16">
        <v>1751.84</v>
      </c>
      <c r="G13" s="59"/>
    </row>
    <row r="14" spans="1:11" ht="21.95" customHeight="1" thickBot="1">
      <c r="A14" s="77"/>
      <c r="B14" s="30" t="s">
        <v>10</v>
      </c>
      <c r="C14" s="15">
        <f>B9</f>
        <v>682.48</v>
      </c>
      <c r="D14" s="58">
        <f>C14/2</f>
        <v>341.24</v>
      </c>
      <c r="E14" s="30" t="s">
        <v>10</v>
      </c>
      <c r="F14" s="13">
        <f>E9</f>
        <v>1675.12</v>
      </c>
      <c r="G14" s="58">
        <f>F14/2</f>
        <v>837.56</v>
      </c>
    </row>
    <row r="15" spans="1:11" ht="21.95" customHeight="1" thickBot="1">
      <c r="A15" s="78"/>
      <c r="B15" s="30" t="s">
        <v>11</v>
      </c>
      <c r="C15" s="15">
        <f>SUM(C13-C14)</f>
        <v>32.379999999999995</v>
      </c>
      <c r="D15" s="58">
        <f>C15/2</f>
        <v>16.189999999999998</v>
      </c>
      <c r="E15" s="31" t="s">
        <v>11</v>
      </c>
      <c r="F15" s="14">
        <f>SUM(F13-F14)</f>
        <v>76.720000000000027</v>
      </c>
      <c r="G15" s="58">
        <f>F15/2</f>
        <v>38.360000000000014</v>
      </c>
    </row>
    <row r="16" spans="1:11" ht="21.95" customHeight="1" thickBot="1">
      <c r="A16" s="76" t="s">
        <v>43</v>
      </c>
      <c r="B16" s="29" t="s">
        <v>12</v>
      </c>
      <c r="C16" s="17">
        <v>779.32</v>
      </c>
      <c r="D16" s="61"/>
      <c r="E16" s="29" t="s">
        <v>12</v>
      </c>
      <c r="F16" s="16">
        <v>1912.98</v>
      </c>
      <c r="G16" s="59"/>
    </row>
    <row r="17" spans="1:7" ht="21.95" customHeight="1" thickBot="1">
      <c r="A17" s="77"/>
      <c r="B17" s="30" t="s">
        <v>10</v>
      </c>
      <c r="C17" s="15">
        <f>B9</f>
        <v>682.48</v>
      </c>
      <c r="D17" s="58">
        <f>C17/2</f>
        <v>341.24</v>
      </c>
      <c r="E17" s="30" t="s">
        <v>10</v>
      </c>
      <c r="F17" s="13">
        <f>E9</f>
        <v>1675.12</v>
      </c>
      <c r="G17" s="58">
        <f>F17/2</f>
        <v>837.56</v>
      </c>
    </row>
    <row r="18" spans="1:7" ht="21.95" customHeight="1" thickBot="1">
      <c r="A18" s="78"/>
      <c r="B18" s="30" t="s">
        <v>11</v>
      </c>
      <c r="C18" s="15">
        <f>SUM(C16-C17)</f>
        <v>96.840000000000032</v>
      </c>
      <c r="D18" s="58">
        <f>C18/2</f>
        <v>48.420000000000016</v>
      </c>
      <c r="E18" s="31" t="s">
        <v>11</v>
      </c>
      <c r="F18" s="14">
        <f>SUM(F16-F17)</f>
        <v>237.86000000000013</v>
      </c>
      <c r="G18" s="58">
        <f>F18/2</f>
        <v>118.93000000000006</v>
      </c>
    </row>
    <row r="19" spans="1:7" ht="21.95" customHeight="1" thickBot="1">
      <c r="A19" s="76" t="s">
        <v>44</v>
      </c>
      <c r="B19" s="29" t="s">
        <v>12</v>
      </c>
      <c r="C19" s="17">
        <v>1072.42</v>
      </c>
      <c r="D19" s="61"/>
      <c r="E19" s="29" t="s">
        <v>12</v>
      </c>
      <c r="F19" s="16">
        <v>2645.74</v>
      </c>
      <c r="G19" s="59"/>
    </row>
    <row r="20" spans="1:7" ht="21.95" customHeight="1" thickBot="1">
      <c r="A20" s="77"/>
      <c r="B20" s="30" t="s">
        <v>10</v>
      </c>
      <c r="C20" s="15">
        <f>B9</f>
        <v>682.48</v>
      </c>
      <c r="D20" s="58">
        <f>C20/2</f>
        <v>341.24</v>
      </c>
      <c r="E20" s="30" t="s">
        <v>10</v>
      </c>
      <c r="F20" s="51">
        <f>E9</f>
        <v>1675.12</v>
      </c>
      <c r="G20" s="58">
        <f>F20/2</f>
        <v>837.56</v>
      </c>
    </row>
    <row r="21" spans="1:7" ht="21.95" customHeight="1" thickBot="1">
      <c r="A21" s="78"/>
      <c r="B21" s="30" t="s">
        <v>11</v>
      </c>
      <c r="C21" s="15">
        <f>SUM(C19-C20)</f>
        <v>389.94000000000005</v>
      </c>
      <c r="D21" s="58">
        <f>C21/2</f>
        <v>194.97000000000003</v>
      </c>
      <c r="E21" s="31" t="s">
        <v>11</v>
      </c>
      <c r="F21" s="14">
        <f>SUM(F19-F20)</f>
        <v>970.61999999999989</v>
      </c>
      <c r="G21" s="58">
        <f>F21/2</f>
        <v>485.30999999999995</v>
      </c>
    </row>
    <row r="22" spans="1:7" ht="21.95" customHeight="1" thickBot="1">
      <c r="A22" s="76" t="s">
        <v>45</v>
      </c>
      <c r="B22" s="29" t="s">
        <v>12</v>
      </c>
      <c r="C22" s="17">
        <v>758.68</v>
      </c>
      <c r="D22" s="61"/>
      <c r="E22" s="29" t="s">
        <v>12</v>
      </c>
      <c r="F22" s="16">
        <v>1861.38</v>
      </c>
      <c r="G22" s="59"/>
    </row>
    <row r="23" spans="1:7" ht="21.95" customHeight="1" thickBot="1">
      <c r="A23" s="77"/>
      <c r="B23" s="30" t="s">
        <v>10</v>
      </c>
      <c r="C23" s="15">
        <f>B9</f>
        <v>682.48</v>
      </c>
      <c r="D23" s="58">
        <f>C23/2</f>
        <v>341.24</v>
      </c>
      <c r="E23" s="30" t="s">
        <v>10</v>
      </c>
      <c r="F23" s="13">
        <f>E9</f>
        <v>1675.12</v>
      </c>
      <c r="G23" s="58">
        <f>F23/2</f>
        <v>837.56</v>
      </c>
    </row>
    <row r="24" spans="1:7" ht="21.95" customHeight="1" thickBot="1">
      <c r="A24" s="78"/>
      <c r="B24" s="30" t="s">
        <v>11</v>
      </c>
      <c r="C24" s="15">
        <f>SUM(C22-C23)</f>
        <v>76.199999999999932</v>
      </c>
      <c r="D24" s="58">
        <f>C24/2</f>
        <v>38.099999999999966</v>
      </c>
      <c r="E24" s="31" t="s">
        <v>11</v>
      </c>
      <c r="F24" s="14">
        <f>SUM(F22-F23)</f>
        <v>186.26000000000022</v>
      </c>
      <c r="G24" s="58">
        <f>F24/2</f>
        <v>93.130000000000109</v>
      </c>
    </row>
    <row r="25" spans="1:7" ht="21.95" customHeight="1" thickBot="1">
      <c r="A25" s="11" t="s">
        <v>4</v>
      </c>
      <c r="B25" s="29" t="s">
        <v>12</v>
      </c>
      <c r="C25" s="16">
        <v>1224.54</v>
      </c>
      <c r="D25" s="17"/>
      <c r="E25" s="29" t="s">
        <v>12</v>
      </c>
      <c r="F25" s="16">
        <v>3026.04</v>
      </c>
      <c r="G25" s="59"/>
    </row>
    <row r="26" spans="1:7" ht="21.95" customHeight="1" thickBot="1">
      <c r="A26" s="9" t="s">
        <v>5</v>
      </c>
      <c r="B26" s="30" t="s">
        <v>10</v>
      </c>
      <c r="C26" s="13">
        <f>B9</f>
        <v>682.48</v>
      </c>
      <c r="D26" s="15">
        <f>C26/2</f>
        <v>341.24</v>
      </c>
      <c r="E26" s="30" t="s">
        <v>10</v>
      </c>
      <c r="F26" s="13">
        <f>E9</f>
        <v>1675.12</v>
      </c>
      <c r="G26" s="58">
        <f>F26/2</f>
        <v>837.56</v>
      </c>
    </row>
    <row r="27" spans="1:7" ht="21.95" customHeight="1" thickBot="1">
      <c r="A27" s="10"/>
      <c r="B27" s="31" t="s">
        <v>11</v>
      </c>
      <c r="C27" s="14">
        <f>SUM(C25-C26)</f>
        <v>542.05999999999995</v>
      </c>
      <c r="D27" s="57">
        <f>C27/2</f>
        <v>271.02999999999997</v>
      </c>
      <c r="E27" s="31" t="s">
        <v>11</v>
      </c>
      <c r="F27" s="14">
        <f>SUM(F25-F26)</f>
        <v>1350.92</v>
      </c>
      <c r="G27" s="58">
        <f>F27/2</f>
        <v>675.46</v>
      </c>
    </row>
    <row r="28" spans="1:7">
      <c r="A28" s="2"/>
      <c r="B28" s="2"/>
    </row>
    <row r="29" spans="1:7">
      <c r="A29" s="2" t="s">
        <v>6</v>
      </c>
      <c r="B29" s="2"/>
      <c r="G29" s="60">
        <v>44466</v>
      </c>
    </row>
    <row r="31" spans="1:7" ht="20.25">
      <c r="A31" s="74"/>
      <c r="B31" s="74"/>
      <c r="C31" s="74"/>
      <c r="D31" s="74"/>
      <c r="E31" s="74"/>
      <c r="F31" s="74"/>
      <c r="G31" s="74"/>
    </row>
    <row r="32" spans="1:7" ht="20.25">
      <c r="A32" s="75"/>
      <c r="B32" s="75"/>
      <c r="C32" s="75"/>
      <c r="D32" s="75"/>
      <c r="E32" s="75"/>
      <c r="F32" s="75"/>
      <c r="G32" s="75"/>
    </row>
    <row r="33" spans="1:7" ht="9.9499999999999993" customHeight="1">
      <c r="A33" s="1"/>
      <c r="B33" s="1"/>
      <c r="C33" s="1"/>
      <c r="D33" s="50"/>
      <c r="E33" s="1"/>
      <c r="F33" s="50"/>
      <c r="G33" s="1"/>
    </row>
    <row r="34" spans="1:7">
      <c r="A34" s="2"/>
      <c r="B34" s="2"/>
      <c r="C34" s="2"/>
      <c r="D34" s="2"/>
      <c r="E34" s="2"/>
      <c r="F34" s="2"/>
      <c r="G34" s="2"/>
    </row>
    <row r="36" spans="1:7" ht="9.9499999999999993" customHeight="1">
      <c r="A36" s="19"/>
      <c r="B36" s="19"/>
      <c r="C36" s="19"/>
      <c r="D36" s="19"/>
      <c r="E36" s="19"/>
      <c r="F36" s="19"/>
      <c r="G36" s="19"/>
    </row>
    <row r="37" spans="1:7">
      <c r="A37" s="20"/>
    </row>
    <row r="38" spans="1:7" ht="9.9499999999999993" customHeight="1"/>
    <row r="39" spans="1:7">
      <c r="A39" s="26"/>
    </row>
    <row r="40" spans="1:7">
      <c r="B40" s="23"/>
      <c r="C40" s="22"/>
      <c r="D40" s="22"/>
      <c r="E40" s="21"/>
      <c r="F40" s="21"/>
    </row>
    <row r="41" spans="1:7">
      <c r="B41" s="23"/>
      <c r="C41" s="22"/>
      <c r="D41" s="22"/>
      <c r="E41" s="21"/>
      <c r="F41" s="21"/>
    </row>
    <row r="42" spans="1:7" ht="9.9499999999999993" customHeight="1">
      <c r="B42" s="21"/>
      <c r="C42" s="22"/>
      <c r="D42" s="22"/>
      <c r="E42" s="21"/>
      <c r="F42" s="21"/>
    </row>
    <row r="43" spans="1:7">
      <c r="A43" s="62"/>
      <c r="B43" s="62"/>
      <c r="E43" s="24"/>
      <c r="F43" s="24"/>
    </row>
    <row r="44" spans="1:7">
      <c r="B44" s="23"/>
      <c r="C44" s="23"/>
      <c r="D44" s="23"/>
      <c r="E44" s="25"/>
      <c r="F44" s="25"/>
    </row>
    <row r="45" spans="1:7">
      <c r="B45" s="23"/>
      <c r="C45" s="23"/>
      <c r="D45" s="23"/>
      <c r="E45" s="25"/>
      <c r="F45" s="25"/>
    </row>
    <row r="46" spans="1:7" ht="9.9499999999999993" customHeight="1">
      <c r="E46" s="26"/>
      <c r="F46" s="26"/>
    </row>
    <row r="47" spans="1:7">
      <c r="B47" s="23"/>
      <c r="C47" s="23"/>
      <c r="D47" s="23"/>
      <c r="E47" s="25"/>
      <c r="F47" s="25"/>
    </row>
    <row r="48" spans="1:7">
      <c r="B48" s="23"/>
      <c r="C48" s="23"/>
      <c r="D48" s="23"/>
      <c r="E48" s="25"/>
      <c r="F48" s="25"/>
    </row>
    <row r="49" spans="1:6" ht="9.9499999999999993" customHeight="1"/>
    <row r="50" spans="1:6">
      <c r="A50" s="34"/>
      <c r="C50" s="5"/>
      <c r="D50" s="5"/>
    </row>
    <row r="51" spans="1:6">
      <c r="B51" s="23"/>
      <c r="C51" s="27"/>
      <c r="D51" s="27"/>
      <c r="E51" s="21"/>
      <c r="F51" s="21"/>
    </row>
    <row r="52" spans="1:6">
      <c r="B52" s="23"/>
      <c r="C52" s="27"/>
      <c r="D52" s="27"/>
      <c r="E52" s="21"/>
      <c r="F52" s="21"/>
    </row>
    <row r="53" spans="1:6">
      <c r="A53" s="62"/>
      <c r="B53" s="62"/>
      <c r="E53" s="24"/>
      <c r="F53" s="24"/>
    </row>
    <row r="54" spans="1:6">
      <c r="B54" s="23"/>
      <c r="C54" s="23"/>
      <c r="D54" s="23"/>
      <c r="E54" s="25"/>
      <c r="F54" s="25"/>
    </row>
    <row r="55" spans="1:6">
      <c r="B55" s="23"/>
      <c r="C55" s="23"/>
      <c r="D55" s="23"/>
      <c r="E55" s="25"/>
      <c r="F55" s="25"/>
    </row>
    <row r="56" spans="1:6" ht="9.9499999999999993" customHeight="1">
      <c r="E56" s="26"/>
      <c r="F56" s="26"/>
    </row>
    <row r="57" spans="1:6">
      <c r="B57" s="23"/>
      <c r="C57" s="23"/>
      <c r="D57" s="23"/>
      <c r="E57" s="25"/>
      <c r="F57" s="25"/>
    </row>
    <row r="58" spans="1:6">
      <c r="B58" s="23"/>
      <c r="C58" s="23"/>
      <c r="D58" s="23"/>
      <c r="E58" s="25"/>
      <c r="F58" s="25"/>
    </row>
    <row r="59" spans="1:6" ht="9.9499999999999993" customHeight="1"/>
    <row r="60" spans="1:6">
      <c r="A60" s="34"/>
      <c r="C60" s="5"/>
      <c r="D60" s="5"/>
    </row>
    <row r="61" spans="1:6">
      <c r="B61" s="23"/>
      <c r="C61" s="27"/>
      <c r="D61" s="27"/>
      <c r="E61" s="21"/>
      <c r="F61" s="21"/>
    </row>
    <row r="62" spans="1:6">
      <c r="B62" s="23"/>
      <c r="C62" s="27"/>
      <c r="D62" s="27"/>
      <c r="E62" s="21"/>
      <c r="F62" s="21"/>
    </row>
    <row r="63" spans="1:6" ht="9.9499999999999993" customHeight="1">
      <c r="B63" s="23"/>
      <c r="C63" s="27"/>
      <c r="D63" s="27"/>
      <c r="E63" s="21"/>
      <c r="F63" s="21"/>
    </row>
    <row r="64" spans="1:6">
      <c r="B64" s="23"/>
      <c r="C64" s="23"/>
      <c r="D64" s="23"/>
      <c r="E64" s="25"/>
      <c r="F64" s="25"/>
    </row>
    <row r="65" spans="1:7">
      <c r="B65" s="23"/>
      <c r="C65" s="23"/>
      <c r="D65" s="23"/>
      <c r="E65" s="25"/>
      <c r="F65" s="25"/>
      <c r="G65" s="18"/>
    </row>
    <row r="66" spans="1:7" ht="9.9499999999999993" customHeight="1">
      <c r="E66" s="26"/>
      <c r="F66" s="26"/>
    </row>
    <row r="67" spans="1:7">
      <c r="B67" s="23"/>
      <c r="C67" s="23"/>
      <c r="D67" s="23"/>
      <c r="E67" s="25"/>
      <c r="F67" s="25"/>
    </row>
    <row r="68" spans="1:7">
      <c r="B68" s="23"/>
      <c r="C68" s="23"/>
      <c r="D68" s="23"/>
      <c r="E68" s="25"/>
      <c r="F68" s="25"/>
      <c r="G68" s="18"/>
    </row>
    <row r="69" spans="1:7">
      <c r="A69" s="19"/>
      <c r="B69" s="19"/>
      <c r="C69" s="19"/>
      <c r="D69" s="19"/>
      <c r="E69" s="19"/>
      <c r="F69" s="19"/>
      <c r="G69" s="19"/>
    </row>
    <row r="70" spans="1:7">
      <c r="A70" s="40"/>
      <c r="B70" s="23"/>
      <c r="C70" s="23"/>
      <c r="D70" s="23"/>
      <c r="E70" s="25"/>
      <c r="F70" s="25"/>
      <c r="G70" s="38"/>
    </row>
    <row r="71" spans="1:7">
      <c r="A71" s="40"/>
      <c r="B71" s="23"/>
      <c r="C71" s="23"/>
      <c r="D71" s="23"/>
      <c r="E71" s="25"/>
      <c r="F71" s="25"/>
      <c r="G71" s="15"/>
    </row>
    <row r="72" spans="1:7">
      <c r="A72" s="37"/>
      <c r="B72" s="39"/>
      <c r="C72" s="15"/>
      <c r="D72" s="15"/>
      <c r="E72" s="39"/>
      <c r="F72" s="39"/>
      <c r="G72" s="15"/>
    </row>
    <row r="73" spans="1:7">
      <c r="A73" s="19"/>
      <c r="B73" s="19"/>
      <c r="C73" s="19"/>
      <c r="D73" s="19"/>
      <c r="E73" s="19"/>
      <c r="F73" s="19"/>
      <c r="G73" s="19"/>
    </row>
  </sheetData>
  <mergeCells count="17">
    <mergeCell ref="A2:G2"/>
    <mergeCell ref="A10:A12"/>
    <mergeCell ref="A13:A15"/>
    <mergeCell ref="A16:A18"/>
    <mergeCell ref="A22:A24"/>
    <mergeCell ref="A1:G1"/>
    <mergeCell ref="A19:A21"/>
    <mergeCell ref="A53:B53"/>
    <mergeCell ref="E7:G7"/>
    <mergeCell ref="B7:C7"/>
    <mergeCell ref="B8:C8"/>
    <mergeCell ref="B9:C9"/>
    <mergeCell ref="E8:G8"/>
    <mergeCell ref="E9:G9"/>
    <mergeCell ref="A31:G31"/>
    <mergeCell ref="A32:G32"/>
    <mergeCell ref="A43:B43"/>
  </mergeCells>
  <pageMargins left="0.2" right="0.2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16" sqref="B16"/>
    </sheetView>
  </sheetViews>
  <sheetFormatPr defaultRowHeight="15"/>
  <cols>
    <col min="1" max="1" width="35.7109375" customWidth="1"/>
    <col min="2" max="5" width="21.7109375" customWidth="1"/>
  </cols>
  <sheetData>
    <row r="1" spans="1:6" ht="20.25">
      <c r="A1" s="75" t="str">
        <f>'Full Time Staff'!A1:G1</f>
        <v>2022 State of Wisconsin Group Health Insurance Program</v>
      </c>
      <c r="B1" s="75"/>
      <c r="C1" s="75"/>
      <c r="D1" s="75"/>
      <c r="E1" s="75"/>
    </row>
    <row r="2" spans="1:6" ht="20.25">
      <c r="A2" s="75" t="s">
        <v>8</v>
      </c>
      <c r="B2" s="75"/>
      <c r="C2" s="75"/>
      <c r="D2" s="75"/>
      <c r="E2" s="6"/>
    </row>
    <row r="3" spans="1:6">
      <c r="A3" s="2" t="s">
        <v>7</v>
      </c>
      <c r="B3" s="2"/>
      <c r="C3" s="2"/>
      <c r="D3" s="2"/>
      <c r="E3" s="2"/>
    </row>
    <row r="4" spans="1:6" ht="15.75" thickBot="1">
      <c r="A4" t="s">
        <v>9</v>
      </c>
    </row>
    <row r="5" spans="1:6" ht="15.75" thickBot="1">
      <c r="A5" s="36" t="s">
        <v>0</v>
      </c>
      <c r="B5" s="79" t="str">
        <f>'Full Time Staff'!B7:C7</f>
        <v>2022 Single Rate</v>
      </c>
      <c r="C5" s="80"/>
      <c r="D5" s="66" t="str">
        <f>'Full Time Staff'!E7</f>
        <v>2022 Family Rate</v>
      </c>
      <c r="E5" s="65"/>
    </row>
    <row r="6" spans="1:6" ht="27.95" customHeight="1" thickBot="1">
      <c r="A6" s="32" t="s">
        <v>20</v>
      </c>
      <c r="B6" s="28" t="s">
        <v>21</v>
      </c>
      <c r="C6" s="45">
        <f>'Full Time Staff'!C10</f>
        <v>836.24</v>
      </c>
      <c r="D6" s="43" t="s">
        <v>21</v>
      </c>
      <c r="E6" s="47">
        <f>'Full Time Staff'!F10</f>
        <v>2055.2800000000002</v>
      </c>
    </row>
    <row r="7" spans="1:6" ht="27.95" customHeight="1" thickBot="1">
      <c r="A7" s="3" t="s">
        <v>42</v>
      </c>
      <c r="B7" s="28" t="s">
        <v>21</v>
      </c>
      <c r="C7" s="44">
        <f>'Full Time Staff'!C13</f>
        <v>714.86</v>
      </c>
      <c r="D7" s="43" t="s">
        <v>21</v>
      </c>
      <c r="E7" s="46">
        <f>'Full Time Staff'!F13</f>
        <v>1751.84</v>
      </c>
    </row>
    <row r="8" spans="1:6" ht="27.95" customHeight="1" thickBot="1">
      <c r="A8" s="52" t="s">
        <v>1</v>
      </c>
      <c r="B8" s="43" t="s">
        <v>21</v>
      </c>
      <c r="C8" s="44">
        <f>'Full Time Staff'!C16</f>
        <v>779.32</v>
      </c>
      <c r="D8" s="43" t="s">
        <v>21</v>
      </c>
      <c r="E8" s="46">
        <f>'Full Time Staff'!F16</f>
        <v>1912.98</v>
      </c>
    </row>
    <row r="9" spans="1:6" ht="27.95" customHeight="1" thickBot="1">
      <c r="A9" s="52" t="s">
        <v>46</v>
      </c>
      <c r="B9" s="43" t="s">
        <v>21</v>
      </c>
      <c r="C9" s="44">
        <f>'Full Time Staff'!C19</f>
        <v>1072.42</v>
      </c>
      <c r="D9" s="43" t="s">
        <v>21</v>
      </c>
      <c r="E9" s="46">
        <f>'Full Time Staff'!F19</f>
        <v>2645.74</v>
      </c>
    </row>
    <row r="10" spans="1:6" ht="27.95" customHeight="1" thickBot="1">
      <c r="A10" s="3" t="s">
        <v>47</v>
      </c>
      <c r="B10" s="43" t="s">
        <v>21</v>
      </c>
      <c r="C10" s="44">
        <f>'Full Time Staff'!C22</f>
        <v>758.68</v>
      </c>
      <c r="D10" s="48" t="s">
        <v>21</v>
      </c>
      <c r="E10" s="46">
        <f>'Full Time Staff'!F22</f>
        <v>1861.38</v>
      </c>
    </row>
    <row r="11" spans="1:6" ht="27.95" customHeight="1" thickBot="1">
      <c r="A11" s="3" t="s">
        <v>30</v>
      </c>
      <c r="B11" s="43" t="s">
        <v>21</v>
      </c>
      <c r="C11" s="44">
        <f>'Full Time Staff'!C25</f>
        <v>1224.54</v>
      </c>
      <c r="D11" s="43" t="s">
        <v>21</v>
      </c>
      <c r="E11" s="46">
        <f>'Full Time Staff'!F25</f>
        <v>3026.04</v>
      </c>
    </row>
    <row r="12" spans="1:6">
      <c r="A12" s="4"/>
      <c r="B12" s="67" t="s">
        <v>10</v>
      </c>
      <c r="C12" s="71"/>
      <c r="D12" s="67" t="s">
        <v>10</v>
      </c>
      <c r="E12" s="71"/>
    </row>
    <row r="13" spans="1:6" ht="30" customHeight="1" thickBot="1">
      <c r="A13" s="33" t="s">
        <v>2</v>
      </c>
      <c r="B13" s="69">
        <f>'Full Time Staff'!B9:C9</f>
        <v>682.48</v>
      </c>
      <c r="C13" s="73"/>
      <c r="D13" s="69">
        <f>'Full Time Staff'!E9</f>
        <v>1675.12</v>
      </c>
      <c r="E13" s="73"/>
    </row>
    <row r="14" spans="1:6">
      <c r="B14" s="5" t="s">
        <v>22</v>
      </c>
      <c r="C14" s="5" t="s">
        <v>23</v>
      </c>
      <c r="D14" s="35" t="s">
        <v>24</v>
      </c>
    </row>
    <row r="15" spans="1:6">
      <c r="A15" s="34" t="s">
        <v>27</v>
      </c>
      <c r="B15" s="49">
        <v>34.25</v>
      </c>
      <c r="C15" s="5">
        <v>40</v>
      </c>
      <c r="D15" s="41">
        <f>B15/C15</f>
        <v>0.85624999999999996</v>
      </c>
    </row>
    <row r="16" spans="1:6">
      <c r="A16" t="s">
        <v>18</v>
      </c>
      <c r="B16" s="23">
        <f>$B$13</f>
        <v>682.48</v>
      </c>
      <c r="C16" s="42">
        <f>D15</f>
        <v>0.85624999999999996</v>
      </c>
      <c r="D16" s="21">
        <f>SUM(B16*C16)-0.01</f>
        <v>584.36350000000004</v>
      </c>
      <c r="F16" t="s">
        <v>38</v>
      </c>
    </row>
    <row r="17" spans="1:6">
      <c r="A17" t="s">
        <v>19</v>
      </c>
      <c r="B17" s="23">
        <f>$D$13</f>
        <v>1675.12</v>
      </c>
      <c r="C17" s="42">
        <f>D15</f>
        <v>0.85624999999999996</v>
      </c>
      <c r="D17" s="21">
        <f>SUM(B17*C17)-0.01</f>
        <v>1434.3114999999998</v>
      </c>
      <c r="F17" s="5" t="s">
        <v>37</v>
      </c>
    </row>
    <row r="18" spans="1:6">
      <c r="A18" s="62" t="s">
        <v>13</v>
      </c>
      <c r="B18" s="62"/>
      <c r="C18" t="s">
        <v>14</v>
      </c>
      <c r="D18" s="24" t="s">
        <v>15</v>
      </c>
    </row>
    <row r="19" spans="1:6">
      <c r="A19" t="s">
        <v>25</v>
      </c>
      <c r="B19" s="23">
        <f>$C$6</f>
        <v>836.24</v>
      </c>
      <c r="C19" s="23">
        <f>$D$16</f>
        <v>584.36350000000004</v>
      </c>
      <c r="D19" s="25">
        <f>SUM(B19-C19)</f>
        <v>251.87649999999996</v>
      </c>
      <c r="E19" t="s">
        <v>33</v>
      </c>
      <c r="F19" s="21">
        <f>D19/2</f>
        <v>125.93824999999998</v>
      </c>
    </row>
    <row r="20" spans="1:6">
      <c r="A20" t="s">
        <v>26</v>
      </c>
      <c r="B20" s="23">
        <f>$E$6</f>
        <v>2055.2800000000002</v>
      </c>
      <c r="C20" s="23">
        <f>$D$17</f>
        <v>1434.3114999999998</v>
      </c>
      <c r="D20" s="25">
        <f>SUM(B20-C20)</f>
        <v>620.9685000000004</v>
      </c>
      <c r="E20" t="s">
        <v>34</v>
      </c>
      <c r="F20" s="21">
        <f>D20/2</f>
        <v>310.4842500000002</v>
      </c>
    </row>
    <row r="21" spans="1:6" ht="9.9499999999999993" customHeight="1">
      <c r="B21" s="23"/>
      <c r="C21" s="23"/>
      <c r="D21" s="25"/>
      <c r="F21" s="21"/>
    </row>
    <row r="22" spans="1:6">
      <c r="A22" s="40" t="s">
        <v>48</v>
      </c>
      <c r="B22" s="23">
        <f>C7</f>
        <v>714.86</v>
      </c>
      <c r="C22" s="23">
        <f>$D$16</f>
        <v>584.36350000000004</v>
      </c>
      <c r="D22" s="25">
        <f>SUM(B22-C22)</f>
        <v>130.49649999999997</v>
      </c>
      <c r="E22" t="s">
        <v>33</v>
      </c>
      <c r="F22" s="21">
        <f>D22/2</f>
        <v>65.248249999999985</v>
      </c>
    </row>
    <row r="23" spans="1:6">
      <c r="A23" s="40" t="s">
        <v>49</v>
      </c>
      <c r="B23" s="23">
        <f>E7</f>
        <v>1751.84</v>
      </c>
      <c r="C23" s="23">
        <f>$D$17</f>
        <v>1434.3114999999998</v>
      </c>
      <c r="D23" s="25">
        <f>SUM(B23-C23)</f>
        <v>317.52850000000012</v>
      </c>
      <c r="E23" t="s">
        <v>34</v>
      </c>
      <c r="F23" s="21">
        <f>D23/2</f>
        <v>158.76425000000006</v>
      </c>
    </row>
    <row r="24" spans="1:6" ht="9.9499999999999993" customHeight="1"/>
    <row r="25" spans="1:6">
      <c r="A25" t="s">
        <v>16</v>
      </c>
      <c r="B25" s="23">
        <f>$C$8</f>
        <v>779.32</v>
      </c>
      <c r="C25" s="23">
        <f>$D$16</f>
        <v>584.36350000000004</v>
      </c>
      <c r="D25" s="25">
        <f>SUM(B25-C25)</f>
        <v>194.95650000000001</v>
      </c>
      <c r="E25" t="s">
        <v>33</v>
      </c>
      <c r="F25" s="21">
        <f>D25/2</f>
        <v>97.478250000000003</v>
      </c>
    </row>
    <row r="26" spans="1:6">
      <c r="A26" t="s">
        <v>17</v>
      </c>
      <c r="B26" s="23">
        <f>$E$8</f>
        <v>1912.98</v>
      </c>
      <c r="C26" s="23">
        <f>$D$17</f>
        <v>1434.3114999999998</v>
      </c>
      <c r="D26" s="25">
        <f>SUM(B26-C26)</f>
        <v>478.66850000000022</v>
      </c>
      <c r="E26" t="s">
        <v>34</v>
      </c>
      <c r="F26" s="21">
        <f>D26/2</f>
        <v>239.33425000000011</v>
      </c>
    </row>
    <row r="27" spans="1:6" ht="9.9499999999999993" customHeight="1"/>
    <row r="28" spans="1:6">
      <c r="A28" t="s">
        <v>50</v>
      </c>
      <c r="B28" s="38">
        <f>$C$9</f>
        <v>1072.42</v>
      </c>
      <c r="C28" s="23">
        <f>$D$16</f>
        <v>584.36350000000004</v>
      </c>
      <c r="D28" s="25">
        <f>SUM(B28-C28)</f>
        <v>488.05650000000003</v>
      </c>
      <c r="E28" t="s">
        <v>33</v>
      </c>
      <c r="F28" s="21">
        <f>D28/2</f>
        <v>244.02825000000001</v>
      </c>
    </row>
    <row r="29" spans="1:6">
      <c r="A29" t="s">
        <v>51</v>
      </c>
      <c r="B29" s="38">
        <f>$E$9</f>
        <v>2645.74</v>
      </c>
      <c r="C29" s="23">
        <f>$D$17</f>
        <v>1434.3114999999998</v>
      </c>
      <c r="D29" s="25">
        <f>SUM(B29-C29)</f>
        <v>1211.4285</v>
      </c>
      <c r="E29" t="s">
        <v>34</v>
      </c>
      <c r="F29" s="21">
        <f>D29/2</f>
        <v>605.71424999999999</v>
      </c>
    </row>
    <row r="30" spans="1:6" ht="9.9499999999999993" customHeight="1"/>
    <row r="31" spans="1:6">
      <c r="A31" s="40" t="s">
        <v>28</v>
      </c>
      <c r="B31" s="38">
        <f>$C$10</f>
        <v>758.68</v>
      </c>
      <c r="C31" s="23">
        <f>$D$16</f>
        <v>584.36350000000004</v>
      </c>
      <c r="D31" s="25">
        <f>SUM(B31-C31)</f>
        <v>174.31649999999991</v>
      </c>
      <c r="E31" t="s">
        <v>33</v>
      </c>
      <c r="F31" s="21">
        <f>D31/2</f>
        <v>87.158249999999953</v>
      </c>
    </row>
    <row r="32" spans="1:6">
      <c r="A32" s="40" t="s">
        <v>29</v>
      </c>
      <c r="B32" s="38">
        <f>$E$10</f>
        <v>1861.38</v>
      </c>
      <c r="C32" s="23">
        <f>$D$17</f>
        <v>1434.3114999999998</v>
      </c>
      <c r="D32" s="25">
        <f>SUM(B32-C32)</f>
        <v>427.06850000000031</v>
      </c>
      <c r="E32" t="s">
        <v>34</v>
      </c>
      <c r="F32" s="21">
        <f>D32/2</f>
        <v>213.53425000000016</v>
      </c>
    </row>
    <row r="33" spans="1:6" ht="9.9499999999999993" customHeight="1">
      <c r="A33" s="37"/>
      <c r="B33" s="15"/>
      <c r="C33" s="39"/>
      <c r="D33" s="15"/>
    </row>
    <row r="34" spans="1:6">
      <c r="A34" t="s">
        <v>31</v>
      </c>
      <c r="B34" s="38">
        <f>$C$11</f>
        <v>1224.54</v>
      </c>
      <c r="C34" s="23">
        <f>$D$16</f>
        <v>584.36350000000004</v>
      </c>
      <c r="D34" s="25">
        <f>SUM(B34-C34)</f>
        <v>640.17649999999992</v>
      </c>
      <c r="E34" t="s">
        <v>33</v>
      </c>
      <c r="F34" s="21">
        <f>D34/2</f>
        <v>320.08824999999996</v>
      </c>
    </row>
    <row r="35" spans="1:6">
      <c r="A35" t="s">
        <v>32</v>
      </c>
      <c r="B35" s="38">
        <f>$E$11</f>
        <v>3026.04</v>
      </c>
      <c r="C35" s="23">
        <f>$D$17</f>
        <v>1434.3114999999998</v>
      </c>
      <c r="D35" s="25">
        <f>SUM(B35-C35)</f>
        <v>1591.7285000000002</v>
      </c>
      <c r="E35" t="s">
        <v>34</v>
      </c>
      <c r="F35" s="21">
        <f>D35/2</f>
        <v>795.86425000000008</v>
      </c>
    </row>
  </sheetData>
  <mergeCells count="9">
    <mergeCell ref="A18:B18"/>
    <mergeCell ref="B13:C13"/>
    <mergeCell ref="D13:E13"/>
    <mergeCell ref="A1:E1"/>
    <mergeCell ref="B5:C5"/>
    <mergeCell ref="D5:E5"/>
    <mergeCell ref="B12:C12"/>
    <mergeCell ref="D12:E12"/>
    <mergeCell ref="A2:D2"/>
  </mergeCells>
  <pageMargins left="0.2" right="0.2" top="0" bottom="0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23B83EF4D244FBE6EC8AF00870425" ma:contentTypeVersion="3" ma:contentTypeDescription="Create a new document." ma:contentTypeScope="" ma:versionID="3ca34952aab9f24b2ec38a5ecb084b73">
  <xsd:schema xmlns:xsd="http://www.w3.org/2001/XMLSchema" xmlns:xs="http://www.w3.org/2001/XMLSchema" xmlns:p="http://schemas.microsoft.com/office/2006/metadata/properties" xmlns:ns2="bb65cc95-6d4e-4879-a879-9838761499af" xmlns:ns3="430ccf61-7fd4-4f02-9e46-4206f6bb0ea6" xmlns:ns4="9e30f06f-ad7a-453a-8e08-8a8878e30bd1" targetNamespace="http://schemas.microsoft.com/office/2006/metadata/properties" ma:root="true" ma:fieldsID="a43d0e4cae188b3e347c2a106832578a" ns2:_="" ns3:_="" ns4:_="">
    <xsd:import namespace="bb65cc95-6d4e-4879-a879-9838761499af"/>
    <xsd:import namespace="430ccf61-7fd4-4f02-9e46-4206f6bb0ea6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Up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ccf61-7fd4-4f02-9e46-4206f6bb0ea6" elementFormDefault="qualified">
    <xsd:import namespace="http://schemas.microsoft.com/office/2006/documentManagement/types"/>
    <xsd:import namespace="http://schemas.microsoft.com/office/infopath/2007/PartnerControls"/>
    <xsd:element name="Update" ma:index="12" nillable="true" ma:displayName="Update" ma:default="0" ma:internalName="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date xmlns="430ccf61-7fd4-4f02-9e46-4206f6bb0ea6">false</Update>
    <_dlc_DocId xmlns="bb65cc95-6d4e-4879-a879-9838761499af">33E6D4FPPFNA-1977525168-499</_dlc_DocId>
    <_dlc_DocIdUrl xmlns="bb65cc95-6d4e-4879-a879-9838761499af">
      <Url>https://doa.wi.gov/_layouts/15/DocIdRedir.aspx?ID=33E6D4FPPFNA-1977525168-499</Url>
      <Description>33E6D4FPPFNA-1977525168-499</Description>
    </_dlc_DocIdUrl>
  </documentManagement>
</p:properties>
</file>

<file path=customXml/itemProps1.xml><?xml version="1.0" encoding="utf-8"?>
<ds:datastoreItem xmlns:ds="http://schemas.openxmlformats.org/officeDocument/2006/customXml" ds:itemID="{A4E6B943-007B-4161-BD68-67CCE28591BA}"/>
</file>

<file path=customXml/itemProps2.xml><?xml version="1.0" encoding="utf-8"?>
<ds:datastoreItem xmlns:ds="http://schemas.openxmlformats.org/officeDocument/2006/customXml" ds:itemID="{CF67638E-F845-425E-B2BD-71327865619F}"/>
</file>

<file path=customXml/itemProps3.xml><?xml version="1.0" encoding="utf-8"?>
<ds:datastoreItem xmlns:ds="http://schemas.openxmlformats.org/officeDocument/2006/customXml" ds:itemID="{B1EE74FC-CF57-4767-94D3-6C85E1ADB656}"/>
</file>

<file path=customXml/itemProps4.xml><?xml version="1.0" encoding="utf-8"?>
<ds:datastoreItem xmlns:ds="http://schemas.openxmlformats.org/officeDocument/2006/customXml" ds:itemID="{CC67DB7A-4765-459D-AC85-821E426D5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Full Time Staff</vt:lpstr>
      <vt:lpstr>Support Staff</vt:lpstr>
      <vt:lpstr>Sheet3</vt:lpstr>
      <vt:lpstr>'Full Time Staff'!Print_Area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Winslow</dc:creator>
  <cp:lastModifiedBy>Kretschmann, Kyle - DOA</cp:lastModifiedBy>
  <cp:lastPrinted>2021-09-27T15:02:39Z</cp:lastPrinted>
  <dcterms:created xsi:type="dcterms:W3CDTF">2019-09-26T16:01:12Z</dcterms:created>
  <dcterms:modified xsi:type="dcterms:W3CDTF">2022-06-20T20:26:36Z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0x01010015323B83EF4D244FBE6EC8AF00870425</vt:lpwstr>
  </property>
  <property fmtid="{D5CDD505-2E9C-101B-9397-08002B2CF9AE}" pid="3" name="_dlc_DocIdItemGuid">
    <vt:lpwstr>f96d02d7-013a-4f48-b73f-ee5beff7189f</vt:lpwstr>
  </property>
</Properties>
</file>