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gov.sharepoint.com/sites/DOATEAMDIRMSP/Shared Documents/General/Annual_Folders/2024/Correspondence/For_2024_Program_Website/"/>
    </mc:Choice>
  </mc:AlternateContent>
  <xr:revisionPtr revIDLastSave="5" documentId="8_{0D7C2574-0DC0-4C78-8850-7C45EB3ADA29}" xr6:coauthVersionLast="47" xr6:coauthVersionMax="47" xr10:uidLastSave="{EA809D65-600D-448D-A189-99F5F6A75118}"/>
  <bookViews>
    <workbookView xWindow="870" yWindow="240" windowWidth="19680" windowHeight="15405" xr2:uid="{00000000-000D-0000-FFFF-FFFF00000000}"/>
  </bookViews>
  <sheets>
    <sheet name="History of Payments" sheetId="1" r:id="rId1"/>
  </sheets>
  <definedNames>
    <definedName name="_xlnm._FilterDatabase" localSheetId="0" hidden="1">'History of Payments'!#REF!</definedName>
    <definedName name="_xlnm.Print_Area" localSheetId="0">'History of Payments'!$A$1:$M$48</definedName>
    <definedName name="_xlnm.Print_Titles" localSheetId="0">'History of Payments'!$2:$2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K4" i="1"/>
  <c r="D4" i="1"/>
  <c r="K5" i="1"/>
  <c r="M5" i="1"/>
  <c r="D5" i="1"/>
  <c r="D6" i="1"/>
  <c r="M6" i="1"/>
  <c r="K6" i="1"/>
  <c r="M7" i="1"/>
  <c r="K7" i="1"/>
  <c r="D7" i="1"/>
  <c r="K8" i="1"/>
  <c r="K9" i="1"/>
  <c r="D8" i="1"/>
  <c r="D9" i="1"/>
  <c r="M9" i="1"/>
  <c r="M8" i="1" l="1"/>
  <c r="M10" i="1"/>
  <c r="D10" i="1"/>
  <c r="H11" i="1"/>
  <c r="K11" i="1" s="1"/>
  <c r="D11" i="1"/>
  <c r="M12" i="1"/>
  <c r="K12" i="1"/>
  <c r="D12" i="1"/>
  <c r="M13" i="1"/>
  <c r="K13" i="1"/>
  <c r="D13" i="1"/>
  <c r="M14" i="1"/>
  <c r="K14" i="1"/>
  <c r="D14" i="1"/>
  <c r="M15" i="1"/>
  <c r="D15" i="1"/>
  <c r="H16" i="1"/>
  <c r="K16" i="1" s="1"/>
  <c r="D16" i="1"/>
  <c r="M17" i="1"/>
  <c r="K17" i="1"/>
  <c r="D17" i="1"/>
  <c r="L18" i="1"/>
  <c r="M18" i="1" s="1"/>
  <c r="K18" i="1"/>
  <c r="D18" i="1"/>
  <c r="L19" i="1"/>
  <c r="M19" i="1" s="1"/>
  <c r="K19" i="1"/>
  <c r="D19" i="1"/>
  <c r="M20" i="1"/>
  <c r="D20" i="1"/>
  <c r="H21" i="1"/>
  <c r="M21" i="1" s="1"/>
  <c r="D21" i="1"/>
  <c r="I23" i="1"/>
  <c r="J23" i="1" s="1"/>
  <c r="I24" i="1"/>
  <c r="J24" i="1" s="1"/>
  <c r="I25" i="1"/>
  <c r="J25" i="1" s="1"/>
  <c r="H26" i="1"/>
  <c r="M26" i="1" s="1"/>
  <c r="I26" i="1"/>
  <c r="I27" i="1"/>
  <c r="J27" i="1" s="1"/>
  <c r="I28" i="1"/>
  <c r="J28" i="1" s="1"/>
  <c r="I29" i="1"/>
  <c r="J29" i="1" s="1"/>
  <c r="I30" i="1"/>
  <c r="J30" i="1" s="1"/>
  <c r="I31" i="1"/>
  <c r="J31" i="1" s="1"/>
  <c r="H32" i="1"/>
  <c r="I32" i="1"/>
  <c r="H33" i="1"/>
  <c r="I33" i="1"/>
  <c r="H34" i="1"/>
  <c r="M34" i="1" s="1"/>
  <c r="I34" i="1"/>
  <c r="H35" i="1"/>
  <c r="M35" i="1" s="1"/>
  <c r="I35" i="1"/>
  <c r="H36" i="1"/>
  <c r="I36" i="1"/>
  <c r="H37" i="1"/>
  <c r="I37" i="1"/>
  <c r="H38" i="1"/>
  <c r="I38" i="1"/>
  <c r="H39" i="1"/>
  <c r="M39" i="1" s="1"/>
  <c r="I39" i="1"/>
  <c r="H40" i="1"/>
  <c r="I40" i="1"/>
  <c r="H41" i="1"/>
  <c r="I41" i="1"/>
  <c r="H42" i="1"/>
  <c r="I42" i="1"/>
  <c r="H43" i="1"/>
  <c r="I43" i="1"/>
  <c r="I44" i="1"/>
  <c r="J44" i="1" s="1"/>
  <c r="H45" i="1"/>
  <c r="M45" i="1" s="1"/>
  <c r="I45" i="1"/>
  <c r="H46" i="1"/>
  <c r="I46" i="1"/>
  <c r="H47" i="1"/>
  <c r="K47" i="1" s="1"/>
  <c r="I47" i="1"/>
  <c r="H48" i="1"/>
  <c r="M48" i="1" s="1"/>
  <c r="I48" i="1"/>
  <c r="I22" i="1"/>
  <c r="J22" i="1" s="1"/>
  <c r="K23" i="1"/>
  <c r="K24" i="1"/>
  <c r="K27" i="1"/>
  <c r="K28" i="1"/>
  <c r="K29" i="1"/>
  <c r="K30" i="1"/>
  <c r="K44" i="1"/>
  <c r="K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2" i="1"/>
  <c r="M23" i="1"/>
  <c r="M24" i="1"/>
  <c r="M25" i="1"/>
  <c r="M27" i="1"/>
  <c r="M28" i="1"/>
  <c r="M29" i="1"/>
  <c r="M30" i="1"/>
  <c r="M31" i="1"/>
  <c r="M42" i="1"/>
  <c r="M44" i="1"/>
  <c r="M22" i="1"/>
  <c r="K32" i="1"/>
  <c r="M33" i="1"/>
  <c r="M16" i="1"/>
  <c r="M46" i="1"/>
  <c r="M32" i="1"/>
  <c r="J48" i="1" l="1"/>
  <c r="K38" i="1"/>
  <c r="J39" i="1"/>
  <c r="K46" i="1"/>
  <c r="M47" i="1"/>
  <c r="J37" i="1"/>
  <c r="J33" i="1"/>
  <c r="K39" i="1"/>
  <c r="K42" i="1"/>
  <c r="J41" i="1"/>
  <c r="J47" i="1"/>
  <c r="K33" i="1"/>
  <c r="J26" i="1"/>
  <c r="J32" i="1"/>
  <c r="J46" i="1"/>
  <c r="M41" i="1"/>
  <c r="K20" i="1"/>
  <c r="K35" i="1"/>
  <c r="K15" i="1"/>
  <c r="K45" i="1"/>
  <c r="K21" i="1"/>
  <c r="M37" i="1"/>
  <c r="K37" i="1"/>
  <c r="J42" i="1"/>
  <c r="M11" i="1"/>
  <c r="K34" i="1"/>
  <c r="M38" i="1"/>
  <c r="J35" i="1"/>
  <c r="J45" i="1"/>
  <c r="K40" i="1"/>
  <c r="K36" i="1"/>
  <c r="K31" i="1"/>
  <c r="K41" i="1"/>
  <c r="K25" i="1"/>
  <c r="J43" i="1"/>
  <c r="J40" i="1"/>
  <c r="M36" i="1"/>
  <c r="J34" i="1"/>
  <c r="K26" i="1"/>
  <c r="K10" i="1"/>
  <c r="J38" i="1"/>
  <c r="K43" i="1"/>
  <c r="J36" i="1"/>
  <c r="M40" i="1"/>
  <c r="M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wellsp</author>
  </authors>
  <commentList>
    <comment ref="H4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wellsp:</t>
        </r>
        <r>
          <rPr>
            <sz val="8"/>
            <color indexed="81"/>
            <rFont val="Tahoma"/>
            <family val="2"/>
          </rPr>
          <t xml:space="preserve">
Totals don't add up, as final amount adjusted to account for $35,605 overpayment in solid waste in 1983</t>
        </r>
      </text>
    </comment>
  </commentList>
</comments>
</file>

<file path=xl/sharedStrings.xml><?xml version="1.0" encoding="utf-8"?>
<sst xmlns="http://schemas.openxmlformats.org/spreadsheetml/2006/main" count="16" uniqueCount="16">
  <si>
    <t>Valuation of State Facilities</t>
  </si>
  <si>
    <t>Police</t>
  </si>
  <si>
    <t>Fire</t>
  </si>
  <si>
    <t>Solid Waste</t>
  </si>
  <si>
    <t>Total</t>
  </si>
  <si>
    <t>Year</t>
  </si>
  <si>
    <t>Annual Percentage Change in Total Entitlement</t>
  </si>
  <si>
    <t>Number of Governments Paid</t>
  </si>
  <si>
    <t>Ratio of Entitlements to Appropriation</t>
  </si>
  <si>
    <t>Recommended Payment (Appropriation)</t>
  </si>
  <si>
    <t>Annual Percentage Change in Value of State Facilities</t>
  </si>
  <si>
    <t>2022</t>
  </si>
  <si>
    <t>Adjusted Gross Entitlement Amount
(Totals may not sum due to rounding)</t>
  </si>
  <si>
    <t>2023</t>
  </si>
  <si>
    <t>2024</t>
  </si>
  <si>
    <t>Municipal Services Payment Summary 1980-2024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</si>
</sst>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6"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164" fontId="6" fillId="0" borderId="1" xfId="1" applyNumberFormat="1" applyFont="1" applyFill="1" applyBorder="1" applyAlignment="1" applyProtection="1">
      <alignment horizontal="right"/>
      <protection locked="0"/>
    </xf>
    <xf numFmtId="165" fontId="6" fillId="0" borderId="1" xfId="5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/>
    <xf numFmtId="0" fontId="7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/>
    </xf>
    <xf numFmtId="164" fontId="4" fillId="0" borderId="0" xfId="5" applyNumberFormat="1" applyFont="1"/>
    <xf numFmtId="1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49" fontId="4" fillId="0" borderId="0" xfId="0" applyNumberFormat="1" applyFont="1"/>
    <xf numFmtId="49" fontId="7" fillId="0" borderId="0" xfId="0" applyNumberFormat="1" applyFon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right"/>
      <protection locked="0"/>
    </xf>
    <xf numFmtId="165" fontId="6" fillId="0" borderId="2" xfId="5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0" fontId="6" fillId="0" borderId="2" xfId="5" applyNumberFormat="1" applyFont="1" applyFill="1" applyBorder="1" applyAlignment="1" applyProtection="1">
      <alignment horizontal="right"/>
      <protection locked="0"/>
    </xf>
    <xf numFmtId="1" fontId="4" fillId="0" borderId="3" xfId="0" applyNumberFormat="1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/>
      <protection locked="0"/>
    </xf>
    <xf numFmtId="165" fontId="6" fillId="0" borderId="3" xfId="5" applyNumberFormat="1" applyFont="1" applyFill="1" applyBorder="1" applyAlignment="1" applyProtection="1">
      <alignment horizontal="right"/>
      <protection locked="0"/>
    </xf>
    <xf numFmtId="16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10" fontId="6" fillId="0" borderId="3" xfId="5" applyNumberFormat="1" applyFont="1" applyFill="1" applyBorder="1" applyAlignment="1" applyProtection="1">
      <alignment horizontal="right"/>
      <protection locked="0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>
      <alignment horizontal="center"/>
    </xf>
    <xf numFmtId="10" fontId="4" fillId="0" borderId="10" xfId="0" applyNumberFormat="1" applyFont="1" applyBorder="1"/>
    <xf numFmtId="10" fontId="4" fillId="0" borderId="10" xfId="5" applyNumberFormat="1" applyFont="1" applyBorder="1"/>
    <xf numFmtId="49" fontId="4" fillId="0" borderId="11" xfId="0" applyNumberFormat="1" applyFont="1" applyBorder="1" applyAlignment="1">
      <alignment horizontal="center"/>
    </xf>
    <xf numFmtId="10" fontId="4" fillId="0" borderId="12" xfId="5" applyNumberFormat="1" applyFont="1" applyBorder="1"/>
    <xf numFmtId="49" fontId="4" fillId="0" borderId="7" xfId="0" applyNumberFormat="1" applyFont="1" applyBorder="1" applyAlignment="1">
      <alignment horizontal="center"/>
    </xf>
    <xf numFmtId="10" fontId="4" fillId="0" borderId="8" xfId="5" applyNumberFormat="1" applyFont="1" applyBorder="1"/>
    <xf numFmtId="49" fontId="4" fillId="0" borderId="13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/>
    </xf>
    <xf numFmtId="49" fontId="4" fillId="0" borderId="11" xfId="1" applyNumberFormat="1" applyFont="1" applyBorder="1" applyAlignment="1">
      <alignment horizontal="center"/>
    </xf>
    <xf numFmtId="49" fontId="4" fillId="0" borderId="7" xfId="1" applyNumberFormat="1" applyFont="1" applyBorder="1" applyAlignment="1">
      <alignment horizontal="center"/>
    </xf>
    <xf numFmtId="10" fontId="4" fillId="0" borderId="8" xfId="0" applyNumberFormat="1" applyFont="1" applyBorder="1"/>
    <xf numFmtId="49" fontId="5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8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  <cellStyle name="Percent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Normal="100" workbookViewId="0">
      <pane ySplit="3" topLeftCell="A4" activePane="bottomLeft" state="frozen"/>
      <selection pane="bottomLeft" sqref="A1:M1"/>
    </sheetView>
  </sheetViews>
  <sheetFormatPr defaultColWidth="9.140625" defaultRowHeight="12.75" x14ac:dyDescent="0.2"/>
  <cols>
    <col min="1" max="1" width="5.28515625" style="16" customWidth="1"/>
    <col min="2" max="2" width="13.140625" style="9" customWidth="1"/>
    <col min="3" max="3" width="16.7109375" style="9" customWidth="1"/>
    <col min="4" max="4" width="15.140625" style="9" customWidth="1"/>
    <col min="5" max="8" width="12.7109375" style="9" customWidth="1"/>
    <col min="9" max="10" width="12.7109375" style="9" hidden="1" customWidth="1"/>
    <col min="11" max="11" width="14.85546875" style="9" customWidth="1"/>
    <col min="12" max="13" width="13.140625" style="9" customWidth="1"/>
    <col min="14" max="14" width="11.7109375" style="9" bestFit="1" customWidth="1"/>
    <col min="15" max="15" width="11" style="9" bestFit="1" customWidth="1"/>
    <col min="16" max="16384" width="9.140625" style="9"/>
  </cols>
  <sheetData>
    <row r="1" spans="1:13" s="14" customFormat="1" ht="28.7" customHeight="1" x14ac:dyDescent="0.2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15" customFormat="1" x14ac:dyDescent="0.2">
      <c r="A2" s="54" t="s">
        <v>5</v>
      </c>
      <c r="B2" s="52" t="s">
        <v>7</v>
      </c>
      <c r="C2" s="52" t="s">
        <v>0</v>
      </c>
      <c r="D2" s="53" t="s">
        <v>10</v>
      </c>
      <c r="E2" s="52" t="s">
        <v>12</v>
      </c>
      <c r="F2" s="52"/>
      <c r="G2" s="52"/>
      <c r="H2" s="52"/>
      <c r="I2" s="48"/>
      <c r="J2" s="48"/>
      <c r="K2" s="52" t="s">
        <v>6</v>
      </c>
      <c r="L2" s="52" t="s">
        <v>9</v>
      </c>
      <c r="M2" s="55" t="s">
        <v>8</v>
      </c>
    </row>
    <row r="3" spans="1:13" s="15" customFormat="1" ht="41.25" customHeight="1" x14ac:dyDescent="0.2">
      <c r="A3" s="54"/>
      <c r="B3" s="52"/>
      <c r="C3" s="52"/>
      <c r="D3" s="53"/>
      <c r="E3" s="48" t="s">
        <v>1</v>
      </c>
      <c r="F3" s="48" t="s">
        <v>2</v>
      </c>
      <c r="G3" s="48" t="s">
        <v>3</v>
      </c>
      <c r="H3" s="48" t="s">
        <v>4</v>
      </c>
      <c r="I3" s="48"/>
      <c r="J3" s="48"/>
      <c r="K3" s="52"/>
      <c r="L3" s="52"/>
      <c r="M3" s="55"/>
    </row>
    <row r="4" spans="1:13" s="15" customFormat="1" ht="12.75" customHeight="1" x14ac:dyDescent="0.2">
      <c r="A4" s="33" t="s">
        <v>14</v>
      </c>
      <c r="B4" s="29">
        <v>361</v>
      </c>
      <c r="C4" s="18">
        <v>19101311700</v>
      </c>
      <c r="D4" s="19">
        <f t="shared" ref="D4:D9" si="0">(C4-C5)/C5</f>
        <v>3.8508682807060615E-2</v>
      </c>
      <c r="E4" s="18">
        <v>23397564.379999999</v>
      </c>
      <c r="F4" s="18">
        <v>25930595.719999999</v>
      </c>
      <c r="G4" s="18">
        <v>74699.960000000006</v>
      </c>
      <c r="H4" s="20">
        <v>49402860.060000002</v>
      </c>
      <c r="K4" s="22">
        <f t="shared" ref="K4:K9" si="1">(H4-H5)/H5</f>
        <v>1.4833188428199969E-2</v>
      </c>
      <c r="L4" s="18">
        <v>18584200</v>
      </c>
      <c r="M4" s="47">
        <f>L4/H4</f>
        <v>0.376176601464559</v>
      </c>
    </row>
    <row r="5" spans="1:13" s="15" customFormat="1" ht="12.75" customHeight="1" x14ac:dyDescent="0.2">
      <c r="A5" s="33" t="s">
        <v>13</v>
      </c>
      <c r="B5" s="1">
        <v>364</v>
      </c>
      <c r="C5" s="4">
        <v>18393020700</v>
      </c>
      <c r="D5" s="5">
        <f t="shared" si="0"/>
        <v>0.12128749999902155</v>
      </c>
      <c r="E5" s="4">
        <v>23526323.43</v>
      </c>
      <c r="F5" s="4">
        <v>25077500.280000001</v>
      </c>
      <c r="G5" s="4">
        <v>76945.33</v>
      </c>
      <c r="H5" s="11">
        <v>48680769.039999999</v>
      </c>
      <c r="K5" s="7">
        <f t="shared" si="1"/>
        <v>-1.4002117129391974E-3</v>
      </c>
      <c r="L5" s="4">
        <v>18584200</v>
      </c>
      <c r="M5" s="34">
        <f>L5/H5</f>
        <v>0.38175649987636268</v>
      </c>
    </row>
    <row r="6" spans="1:13" s="15" customFormat="1" ht="12.75" customHeight="1" x14ac:dyDescent="0.2">
      <c r="A6" s="33" t="s">
        <v>11</v>
      </c>
      <c r="B6" s="1">
        <v>366</v>
      </c>
      <c r="C6" s="4">
        <v>16403483228</v>
      </c>
      <c r="D6" s="5">
        <f t="shared" si="0"/>
        <v>9.9748830510360403E-2</v>
      </c>
      <c r="E6" s="4">
        <v>24205592.489999998</v>
      </c>
      <c r="F6" s="4">
        <v>24455580</v>
      </c>
      <c r="G6" s="4">
        <v>87855</v>
      </c>
      <c r="H6" s="11">
        <v>48749028</v>
      </c>
      <c r="I6" s="6"/>
      <c r="J6" s="6"/>
      <c r="K6" s="7">
        <f t="shared" si="1"/>
        <v>9.4729557439692403E-3</v>
      </c>
      <c r="L6" s="4">
        <v>18584200</v>
      </c>
      <c r="M6" s="35">
        <f>L6/H6</f>
        <v>0.38122195995374514</v>
      </c>
    </row>
    <row r="7" spans="1:13" s="3" customFormat="1" x14ac:dyDescent="0.2">
      <c r="A7" s="33">
        <v>2021</v>
      </c>
      <c r="B7" s="1">
        <v>355</v>
      </c>
      <c r="C7" s="4">
        <v>14915663261.389999</v>
      </c>
      <c r="D7" s="5">
        <f t="shared" si="0"/>
        <v>-6.734818241193799E-2</v>
      </c>
      <c r="E7" s="4">
        <v>24203224.170000002</v>
      </c>
      <c r="F7" s="4">
        <v>23982201.359999999</v>
      </c>
      <c r="G7" s="4">
        <v>106138.62</v>
      </c>
      <c r="H7" s="11">
        <v>48291564.149999999</v>
      </c>
      <c r="I7" s="6"/>
      <c r="J7" s="6"/>
      <c r="K7" s="7">
        <f t="shared" si="1"/>
        <v>-0.10076607165651161</v>
      </c>
      <c r="L7" s="4">
        <v>18584200</v>
      </c>
      <c r="M7" s="35">
        <f t="shared" ref="M7:M8" si="2">L7/H7</f>
        <v>0.38483325870901619</v>
      </c>
    </row>
    <row r="8" spans="1:13" s="3" customFormat="1" ht="13.5" thickBot="1" x14ac:dyDescent="0.25">
      <c r="A8" s="36">
        <v>2020</v>
      </c>
      <c r="B8" s="23">
        <v>363</v>
      </c>
      <c r="C8" s="24">
        <v>15992745610</v>
      </c>
      <c r="D8" s="25">
        <f t="shared" si="0"/>
        <v>9.3990536206843806E-2</v>
      </c>
      <c r="E8" s="24">
        <v>27254945</v>
      </c>
      <c r="F8" s="24">
        <v>26308570</v>
      </c>
      <c r="G8" s="24">
        <v>139490</v>
      </c>
      <c r="H8" s="26">
        <v>53703005</v>
      </c>
      <c r="I8" s="27"/>
      <c r="J8" s="27"/>
      <c r="K8" s="28">
        <f t="shared" si="1"/>
        <v>1.4408648443025277E-3</v>
      </c>
      <c r="L8" s="24">
        <v>18584200</v>
      </c>
      <c r="M8" s="37">
        <f t="shared" si="2"/>
        <v>0.34605512298613456</v>
      </c>
    </row>
    <row r="9" spans="1:13" s="3" customFormat="1" x14ac:dyDescent="0.2">
      <c r="A9" s="38">
        <v>2019</v>
      </c>
      <c r="B9" s="17">
        <v>361</v>
      </c>
      <c r="C9" s="18">
        <v>14618723910.950001</v>
      </c>
      <c r="D9" s="19">
        <f t="shared" si="0"/>
        <v>0.10077129466925416</v>
      </c>
      <c r="E9" s="18">
        <v>27413476.609999999</v>
      </c>
      <c r="F9" s="18">
        <v>26077437.719999999</v>
      </c>
      <c r="G9" s="18">
        <v>134823.23000000001</v>
      </c>
      <c r="H9" s="20">
        <v>53625737.560000002</v>
      </c>
      <c r="I9" s="21"/>
      <c r="J9" s="21"/>
      <c r="K9" s="22">
        <f t="shared" si="1"/>
        <v>0.12240956221222608</v>
      </c>
      <c r="L9" s="18">
        <v>18584200</v>
      </c>
      <c r="M9" s="39">
        <f t="shared" ref="M9" si="3">L9/H9</f>
        <v>0.34655374164703606</v>
      </c>
    </row>
    <row r="10" spans="1:13" s="3" customFormat="1" x14ac:dyDescent="0.2">
      <c r="A10" s="40">
        <v>2018</v>
      </c>
      <c r="B10" s="13">
        <v>334</v>
      </c>
      <c r="C10" s="4">
        <v>13280437073.299999</v>
      </c>
      <c r="D10" s="5">
        <f t="shared" ref="D10:D47" si="4">(C10-C11)/C11</f>
        <v>7.08472784056187E-3</v>
      </c>
      <c r="E10" s="4">
        <v>25308474.489999998</v>
      </c>
      <c r="F10" s="4">
        <v>22342293.879999999</v>
      </c>
      <c r="G10" s="4">
        <v>126566.54</v>
      </c>
      <c r="H10" s="11">
        <v>47777334.909999996</v>
      </c>
      <c r="I10" s="6"/>
      <c r="J10" s="6"/>
      <c r="K10" s="7">
        <f t="shared" ref="K10:K47" si="5">(H10-H11)/H11</f>
        <v>-1.7941153489170577E-2</v>
      </c>
      <c r="L10" s="4">
        <v>18584200</v>
      </c>
      <c r="M10" s="35">
        <f t="shared" ref="M10:M48" si="6">L10/H10</f>
        <v>0.38897523344505869</v>
      </c>
    </row>
    <row r="11" spans="1:13" s="3" customFormat="1" x14ac:dyDescent="0.2">
      <c r="A11" s="40">
        <v>2017</v>
      </c>
      <c r="B11" s="13">
        <v>317</v>
      </c>
      <c r="C11" s="4">
        <v>13187010691.52</v>
      </c>
      <c r="D11" s="5">
        <f t="shared" si="4"/>
        <v>5.5400068222032611E-2</v>
      </c>
      <c r="E11" s="4">
        <v>25073053.100000001</v>
      </c>
      <c r="F11" s="4">
        <v>23446584.289999999</v>
      </c>
      <c r="G11" s="4">
        <v>130537.78</v>
      </c>
      <c r="H11" s="11">
        <f>SUM(E11:G11)</f>
        <v>48650175.170000002</v>
      </c>
      <c r="I11" s="6"/>
      <c r="J11" s="6"/>
      <c r="K11" s="7">
        <f t="shared" si="5"/>
        <v>-6.6381190123247407E-3</v>
      </c>
      <c r="L11" s="4">
        <v>18584200</v>
      </c>
      <c r="M11" s="35">
        <f t="shared" si="6"/>
        <v>0.3819965690783349</v>
      </c>
    </row>
    <row r="12" spans="1:13" s="3" customFormat="1" x14ac:dyDescent="0.2">
      <c r="A12" s="40">
        <v>2016</v>
      </c>
      <c r="B12" s="13">
        <v>326</v>
      </c>
      <c r="C12" s="4">
        <v>12494798028.33</v>
      </c>
      <c r="D12" s="5">
        <f t="shared" si="4"/>
        <v>1.9440389327455777E-2</v>
      </c>
      <c r="E12" s="4">
        <v>23847330.629999999</v>
      </c>
      <c r="F12" s="4">
        <v>25290607.780000001</v>
      </c>
      <c r="G12" s="4">
        <v>197340.49</v>
      </c>
      <c r="H12" s="11">
        <v>48975278.899999999</v>
      </c>
      <c r="I12" s="6"/>
      <c r="J12" s="6"/>
      <c r="K12" s="7">
        <f t="shared" si="5"/>
        <v>7.9425824549902352E-2</v>
      </c>
      <c r="L12" s="4">
        <v>18584200</v>
      </c>
      <c r="M12" s="35">
        <f t="shared" si="6"/>
        <v>0.37946083039049322</v>
      </c>
    </row>
    <row r="13" spans="1:13" s="3" customFormat="1" x14ac:dyDescent="0.2">
      <c r="A13" s="40">
        <v>2015</v>
      </c>
      <c r="B13" s="13">
        <v>334</v>
      </c>
      <c r="C13" s="4">
        <v>12256526383.629999</v>
      </c>
      <c r="D13" s="5">
        <f t="shared" si="4"/>
        <v>3.5603428503646867E-2</v>
      </c>
      <c r="E13" s="4">
        <v>23315154.5</v>
      </c>
      <c r="F13" s="4">
        <v>21732451.699999999</v>
      </c>
      <c r="G13" s="4">
        <v>323995.8</v>
      </c>
      <c r="H13" s="11">
        <v>45371602</v>
      </c>
      <c r="I13" s="6"/>
      <c r="J13" s="6"/>
      <c r="K13" s="7">
        <f t="shared" si="5"/>
        <v>2.7379701346614937E-2</v>
      </c>
      <c r="L13" s="4">
        <v>18584200</v>
      </c>
      <c r="M13" s="35">
        <f t="shared" si="6"/>
        <v>0.40959981972864878</v>
      </c>
    </row>
    <row r="14" spans="1:13" s="3" customFormat="1" x14ac:dyDescent="0.2">
      <c r="A14" s="40">
        <v>2014</v>
      </c>
      <c r="B14" s="13">
        <v>338</v>
      </c>
      <c r="C14" s="4">
        <v>11835154313.209999</v>
      </c>
      <c r="D14" s="5">
        <f t="shared" si="4"/>
        <v>2.5729789968563805E-2</v>
      </c>
      <c r="E14" s="4">
        <v>23043151.199999999</v>
      </c>
      <c r="F14" s="4">
        <v>20935150.260000002</v>
      </c>
      <c r="G14" s="4">
        <v>184145.92000000001</v>
      </c>
      <c r="H14" s="11">
        <v>44162447.380000003</v>
      </c>
      <c r="I14" s="6"/>
      <c r="J14" s="6"/>
      <c r="K14" s="7">
        <f t="shared" si="5"/>
        <v>6.0397489390831505E-2</v>
      </c>
      <c r="L14" s="4">
        <v>18584200</v>
      </c>
      <c r="M14" s="35">
        <f t="shared" si="6"/>
        <v>0.4208145404644465</v>
      </c>
    </row>
    <row r="15" spans="1:13" s="3" customFormat="1" x14ac:dyDescent="0.2">
      <c r="A15" s="40">
        <v>2013</v>
      </c>
      <c r="B15" s="13">
        <v>334</v>
      </c>
      <c r="C15" s="4">
        <v>11538276872.676886</v>
      </c>
      <c r="D15" s="5">
        <f t="shared" si="4"/>
        <v>7.2037999326883664E-2</v>
      </c>
      <c r="E15" s="4">
        <v>21258874.236103017</v>
      </c>
      <c r="F15" s="4">
        <v>20217820.076695986</v>
      </c>
      <c r="G15" s="4">
        <v>170374.66071400003</v>
      </c>
      <c r="H15" s="11">
        <v>41647068.973513022</v>
      </c>
      <c r="I15" s="6"/>
      <c r="J15" s="6"/>
      <c r="K15" s="7">
        <f t="shared" si="5"/>
        <v>0.11403303225283058</v>
      </c>
      <c r="L15" s="4">
        <v>18584200</v>
      </c>
      <c r="M15" s="35">
        <f t="shared" si="6"/>
        <v>0.44623068220765555</v>
      </c>
    </row>
    <row r="16" spans="1:13" s="3" customFormat="1" x14ac:dyDescent="0.2">
      <c r="A16" s="40">
        <v>2012</v>
      </c>
      <c r="B16" s="13">
        <v>322</v>
      </c>
      <c r="C16" s="4">
        <v>10762936463</v>
      </c>
      <c r="D16" s="5">
        <f t="shared" si="4"/>
        <v>4.3732741690837691E-2</v>
      </c>
      <c r="E16" s="4">
        <v>19437518.371150997</v>
      </c>
      <c r="F16" s="4">
        <v>17758186.039999999</v>
      </c>
      <c r="G16" s="4">
        <v>188347.73790700006</v>
      </c>
      <c r="H16" s="11">
        <f>SUM(E16:G16)</f>
        <v>37384052.149057992</v>
      </c>
      <c r="I16" s="6"/>
      <c r="J16" s="6"/>
      <c r="K16" s="7">
        <f t="shared" si="5"/>
        <v>4.2963429443337281E-2</v>
      </c>
      <c r="L16" s="4">
        <v>18584200</v>
      </c>
      <c r="M16" s="35">
        <f t="shared" si="6"/>
        <v>0.49711571998404369</v>
      </c>
    </row>
    <row r="17" spans="1:14" s="3" customFormat="1" x14ac:dyDescent="0.2">
      <c r="A17" s="41">
        <v>2011</v>
      </c>
      <c r="B17" s="13">
        <v>316</v>
      </c>
      <c r="C17" s="4">
        <v>10311965921.049999</v>
      </c>
      <c r="D17" s="5">
        <f t="shared" si="4"/>
        <v>8.4681629237961797E-3</v>
      </c>
      <c r="E17" s="4">
        <v>18747594.09</v>
      </c>
      <c r="F17" s="4">
        <v>16919135.539999999</v>
      </c>
      <c r="G17" s="4">
        <v>177338.43</v>
      </c>
      <c r="H17" s="10">
        <v>35844068.060000002</v>
      </c>
      <c r="I17" s="6"/>
      <c r="J17" s="6"/>
      <c r="K17" s="7">
        <f t="shared" si="5"/>
        <v>5.5855142446591149E-2</v>
      </c>
      <c r="L17" s="4">
        <v>18584199.99998701</v>
      </c>
      <c r="M17" s="35">
        <f t="shared" si="6"/>
        <v>0.51847351614438952</v>
      </c>
    </row>
    <row r="18" spans="1:14" s="3" customFormat="1" ht="13.5" thickBot="1" x14ac:dyDescent="0.25">
      <c r="A18" s="42">
        <v>2010</v>
      </c>
      <c r="B18" s="23">
        <v>310</v>
      </c>
      <c r="C18" s="24">
        <v>10225375773.046801</v>
      </c>
      <c r="D18" s="25">
        <f t="shared" si="4"/>
        <v>5.6539025027410705E-2</v>
      </c>
      <c r="E18" s="24">
        <v>17042105.763093997</v>
      </c>
      <c r="F18" s="24">
        <v>16738935.247964993</v>
      </c>
      <c r="G18" s="24">
        <v>166862.08570800012</v>
      </c>
      <c r="H18" s="24">
        <v>33947903.096767008</v>
      </c>
      <c r="I18" s="27"/>
      <c r="J18" s="27"/>
      <c r="K18" s="28">
        <f t="shared" si="5"/>
        <v>0.10240748611297759</v>
      </c>
      <c r="L18" s="24">
        <f>20605742+43458</f>
        <v>20649200</v>
      </c>
      <c r="M18" s="37">
        <f t="shared" si="6"/>
        <v>0.60826142755092594</v>
      </c>
      <c r="N18" s="8"/>
    </row>
    <row r="19" spans="1:14" s="3" customFormat="1" x14ac:dyDescent="0.2">
      <c r="A19" s="43">
        <v>2009</v>
      </c>
      <c r="B19" s="17">
        <v>305</v>
      </c>
      <c r="C19" s="18">
        <v>9678180863.0130959</v>
      </c>
      <c r="D19" s="19">
        <f t="shared" si="4"/>
        <v>8.8596793919137148E-2</v>
      </c>
      <c r="E19" s="18">
        <v>15359745.92</v>
      </c>
      <c r="F19" s="18">
        <v>15291858.439999999</v>
      </c>
      <c r="G19" s="18">
        <v>142728.51999999999</v>
      </c>
      <c r="H19" s="18">
        <v>30794332.879999999</v>
      </c>
      <c r="I19" s="21"/>
      <c r="J19" s="21"/>
      <c r="K19" s="22">
        <f t="shared" si="5"/>
        <v>0.13530286098810032</v>
      </c>
      <c r="L19" s="18">
        <f>20605742+43458</f>
        <v>20649200</v>
      </c>
      <c r="M19" s="39">
        <f t="shared" si="6"/>
        <v>0.67055195124590727</v>
      </c>
      <c r="N19" s="8"/>
    </row>
    <row r="20" spans="1:14" s="3" customFormat="1" x14ac:dyDescent="0.2">
      <c r="A20" s="41">
        <v>2008</v>
      </c>
      <c r="B20" s="13">
        <v>300</v>
      </c>
      <c r="C20" s="4">
        <v>8890510166</v>
      </c>
      <c r="D20" s="5">
        <f t="shared" si="4"/>
        <v>3.880615629094767E-2</v>
      </c>
      <c r="E20" s="4">
        <v>13510975.66</v>
      </c>
      <c r="F20" s="4">
        <v>13535068.24</v>
      </c>
      <c r="G20" s="4">
        <v>78289.119999999995</v>
      </c>
      <c r="H20" s="4">
        <v>27124333.02</v>
      </c>
      <c r="I20" s="6"/>
      <c r="J20" s="6"/>
      <c r="K20" s="7">
        <f t="shared" si="5"/>
        <v>-1.1446290841550315E-2</v>
      </c>
      <c r="L20" s="4">
        <v>21998800</v>
      </c>
      <c r="M20" s="35">
        <f t="shared" si="6"/>
        <v>0.81103561085831266</v>
      </c>
      <c r="N20" s="12"/>
    </row>
    <row r="21" spans="1:14" s="3" customFormat="1" x14ac:dyDescent="0.2">
      <c r="A21" s="41">
        <v>2007</v>
      </c>
      <c r="B21" s="1">
        <v>292</v>
      </c>
      <c r="C21" s="4">
        <v>8558391873.3630953</v>
      </c>
      <c r="D21" s="5">
        <f t="shared" si="4"/>
        <v>6.3277348100433894E-2</v>
      </c>
      <c r="E21" s="4">
        <v>13694436</v>
      </c>
      <c r="F21" s="4">
        <v>13163924</v>
      </c>
      <c r="G21" s="4">
        <v>580040.93735604477</v>
      </c>
      <c r="H21" s="4">
        <f>SUM(E21:G21)</f>
        <v>27438400.937356044</v>
      </c>
      <c r="I21" s="4"/>
      <c r="J21" s="4"/>
      <c r="K21" s="7">
        <f t="shared" si="5"/>
        <v>-2.2911331212159846E-3</v>
      </c>
      <c r="L21" s="4">
        <v>21998800</v>
      </c>
      <c r="M21" s="35">
        <f t="shared" si="6"/>
        <v>0.80175226137357403</v>
      </c>
    </row>
    <row r="22" spans="1:14" s="3" customFormat="1" x14ac:dyDescent="0.2">
      <c r="A22" s="41">
        <v>2006</v>
      </c>
      <c r="B22" s="1">
        <v>302</v>
      </c>
      <c r="C22" s="4">
        <v>8049068184</v>
      </c>
      <c r="D22" s="5">
        <f t="shared" si="4"/>
        <v>0.10810739190917587</v>
      </c>
      <c r="E22" s="4">
        <v>13378624.400305999</v>
      </c>
      <c r="F22" s="4">
        <v>13545973.006789008</v>
      </c>
      <c r="G22" s="4">
        <v>576812.9223470001</v>
      </c>
      <c r="H22" s="4">
        <v>27501410.32944198</v>
      </c>
      <c r="I22" s="4">
        <f>SUM(E22:G22)</f>
        <v>27501410.329442009</v>
      </c>
      <c r="J22" s="4">
        <f>H22-I22</f>
        <v>-2.9802322387695313E-8</v>
      </c>
      <c r="K22" s="7">
        <f t="shared" si="5"/>
        <v>0.1017798613079315</v>
      </c>
      <c r="L22" s="4">
        <v>21998800</v>
      </c>
      <c r="M22" s="35">
        <f t="shared" si="6"/>
        <v>0.79991534021253119</v>
      </c>
    </row>
    <row r="23" spans="1:14" s="3" customFormat="1" x14ac:dyDescent="0.2">
      <c r="A23" s="44">
        <v>2005</v>
      </c>
      <c r="B23" s="1">
        <v>290</v>
      </c>
      <c r="C23" s="4">
        <v>7263797934</v>
      </c>
      <c r="D23" s="5">
        <f t="shared" si="4"/>
        <v>1.7286803772709417E-2</v>
      </c>
      <c r="E23" s="4">
        <v>12563493</v>
      </c>
      <c r="F23" s="4">
        <v>11768835</v>
      </c>
      <c r="G23" s="4">
        <v>628566</v>
      </c>
      <c r="H23" s="4">
        <v>24960894</v>
      </c>
      <c r="I23" s="4">
        <f>SUM(E23:G23)</f>
        <v>24960894</v>
      </c>
      <c r="J23" s="4">
        <f t="shared" ref="J23:J48" si="7">H23-I23</f>
        <v>0</v>
      </c>
      <c r="K23" s="7">
        <f t="shared" si="5"/>
        <v>8.9953425754700739E-4</v>
      </c>
      <c r="L23" s="4">
        <v>21998800</v>
      </c>
      <c r="M23" s="35">
        <f t="shared" si="6"/>
        <v>0.88133061259744938</v>
      </c>
    </row>
    <row r="24" spans="1:14" s="3" customFormat="1" x14ac:dyDescent="0.2">
      <c r="A24" s="44">
        <v>2004</v>
      </c>
      <c r="B24" s="1">
        <v>295</v>
      </c>
      <c r="C24" s="4">
        <v>7140363865</v>
      </c>
      <c r="D24" s="5">
        <f t="shared" si="4"/>
        <v>1.7848135495091115E-2</v>
      </c>
      <c r="E24" s="4">
        <v>12591661</v>
      </c>
      <c r="F24" s="4">
        <v>11666169</v>
      </c>
      <c r="G24" s="4">
        <v>680631</v>
      </c>
      <c r="H24" s="4">
        <v>24938461</v>
      </c>
      <c r="I24" s="4">
        <f>SUM(E24:G24)</f>
        <v>24938461</v>
      </c>
      <c r="J24" s="4">
        <f t="shared" si="7"/>
        <v>0</v>
      </c>
      <c r="K24" s="7">
        <f t="shared" si="5"/>
        <v>-3.3240833382790535E-3</v>
      </c>
      <c r="L24" s="4">
        <v>21998800</v>
      </c>
      <c r="M24" s="35">
        <f t="shared" si="6"/>
        <v>0.88212339967570574</v>
      </c>
    </row>
    <row r="25" spans="1:14" s="3" customFormat="1" x14ac:dyDescent="0.2">
      <c r="A25" s="44">
        <v>2003</v>
      </c>
      <c r="B25" s="1">
        <v>293</v>
      </c>
      <c r="C25" s="4">
        <v>7015156403</v>
      </c>
      <c r="D25" s="5">
        <f t="shared" si="4"/>
        <v>6.6976510558541549E-2</v>
      </c>
      <c r="E25" s="4">
        <v>12576756</v>
      </c>
      <c r="F25" s="4">
        <v>11715970</v>
      </c>
      <c r="G25" s="4">
        <v>728909</v>
      </c>
      <c r="H25" s="4">
        <v>25021635</v>
      </c>
      <c r="I25" s="4">
        <f t="shared" ref="I25:I48" si="8">SUM(E25:G25)</f>
        <v>25021635</v>
      </c>
      <c r="J25" s="4">
        <f t="shared" si="7"/>
        <v>0</v>
      </c>
      <c r="K25" s="7">
        <f t="shared" si="5"/>
        <v>-1.9035197516431557E-2</v>
      </c>
      <c r="L25" s="4">
        <v>21998800</v>
      </c>
      <c r="M25" s="35">
        <f t="shared" si="6"/>
        <v>0.87919114798053766</v>
      </c>
    </row>
    <row r="26" spans="1:14" s="3" customFormat="1" x14ac:dyDescent="0.2">
      <c r="A26" s="44">
        <v>2002</v>
      </c>
      <c r="B26" s="1">
        <v>282</v>
      </c>
      <c r="C26" s="4">
        <v>6574799289</v>
      </c>
      <c r="D26" s="5">
        <f t="shared" si="4"/>
        <v>0</v>
      </c>
      <c r="E26" s="4">
        <v>12882148</v>
      </c>
      <c r="F26" s="4">
        <v>11910677</v>
      </c>
      <c r="G26" s="4">
        <v>714344</v>
      </c>
      <c r="H26" s="4">
        <f>SUM(E26:G26)</f>
        <v>25507169</v>
      </c>
      <c r="I26" s="4">
        <f t="shared" si="8"/>
        <v>25507169</v>
      </c>
      <c r="J26" s="4">
        <f t="shared" si="7"/>
        <v>0</v>
      </c>
      <c r="K26" s="7">
        <f t="shared" si="5"/>
        <v>5.2214265822123219E-2</v>
      </c>
      <c r="L26" s="4">
        <v>21781002</v>
      </c>
      <c r="M26" s="35">
        <f t="shared" si="6"/>
        <v>0.85391687333078792</v>
      </c>
    </row>
    <row r="27" spans="1:14" x14ac:dyDescent="0.2">
      <c r="A27" s="44">
        <v>2001</v>
      </c>
      <c r="B27" s="1">
        <v>269</v>
      </c>
      <c r="C27" s="4">
        <v>6574799289</v>
      </c>
      <c r="D27" s="5">
        <f t="shared" si="4"/>
        <v>0.10279085817537865</v>
      </c>
      <c r="E27" s="4">
        <v>11856635</v>
      </c>
      <c r="F27" s="4">
        <v>11738513</v>
      </c>
      <c r="G27" s="4">
        <v>646273</v>
      </c>
      <c r="H27" s="4">
        <v>24241421</v>
      </c>
      <c r="I27" s="4">
        <f t="shared" si="8"/>
        <v>24241421</v>
      </c>
      <c r="J27" s="4">
        <f t="shared" si="7"/>
        <v>0</v>
      </c>
      <c r="K27" s="7">
        <f t="shared" si="5"/>
        <v>6.2476159787573322E-2</v>
      </c>
      <c r="L27" s="4">
        <v>21780999.999999989</v>
      </c>
      <c r="M27" s="35">
        <f t="shared" si="6"/>
        <v>0.89850343344146322</v>
      </c>
    </row>
    <row r="28" spans="1:14" ht="13.5" thickBot="1" x14ac:dyDescent="0.25">
      <c r="A28" s="45">
        <v>2000</v>
      </c>
      <c r="B28" s="30">
        <v>293</v>
      </c>
      <c r="C28" s="24">
        <v>5961963903</v>
      </c>
      <c r="D28" s="25">
        <f t="shared" si="4"/>
        <v>4.4155046366374358E-2</v>
      </c>
      <c r="E28" s="24">
        <v>10800482</v>
      </c>
      <c r="F28" s="24">
        <v>11406154</v>
      </c>
      <c r="G28" s="24">
        <v>609331</v>
      </c>
      <c r="H28" s="24">
        <v>22815967</v>
      </c>
      <c r="I28" s="24">
        <f t="shared" si="8"/>
        <v>22815967</v>
      </c>
      <c r="J28" s="24">
        <f t="shared" si="7"/>
        <v>0</v>
      </c>
      <c r="K28" s="28">
        <f t="shared" si="5"/>
        <v>4.1618603510473424E-2</v>
      </c>
      <c r="L28" s="24">
        <v>21565300</v>
      </c>
      <c r="M28" s="37">
        <f t="shared" si="6"/>
        <v>0.94518457183953675</v>
      </c>
    </row>
    <row r="29" spans="1:14" x14ac:dyDescent="0.2">
      <c r="A29" s="46">
        <v>1999</v>
      </c>
      <c r="B29" s="29">
        <v>269</v>
      </c>
      <c r="C29" s="18">
        <v>5709845414</v>
      </c>
      <c r="D29" s="19">
        <f t="shared" si="4"/>
        <v>1.1407139748990906E-2</v>
      </c>
      <c r="E29" s="18">
        <v>10404009</v>
      </c>
      <c r="F29" s="18">
        <v>10869529</v>
      </c>
      <c r="G29" s="18">
        <v>630801</v>
      </c>
      <c r="H29" s="18">
        <v>21904339</v>
      </c>
      <c r="I29" s="18">
        <f t="shared" si="8"/>
        <v>21904339</v>
      </c>
      <c r="J29" s="18">
        <f t="shared" si="7"/>
        <v>0</v>
      </c>
      <c r="K29" s="22">
        <f t="shared" si="5"/>
        <v>2.6709886809142956E-2</v>
      </c>
      <c r="L29" s="18">
        <v>18065300</v>
      </c>
      <c r="M29" s="39">
        <f t="shared" si="6"/>
        <v>0.82473614017752372</v>
      </c>
    </row>
    <row r="30" spans="1:14" x14ac:dyDescent="0.2">
      <c r="A30" s="44">
        <v>1998</v>
      </c>
      <c r="B30" s="1">
        <v>260</v>
      </c>
      <c r="C30" s="4">
        <v>5645447011</v>
      </c>
      <c r="D30" s="5">
        <f t="shared" si="4"/>
        <v>4.8392202401475459E-2</v>
      </c>
      <c r="E30" s="4">
        <v>10209144</v>
      </c>
      <c r="F30" s="4">
        <v>10479557</v>
      </c>
      <c r="G30" s="4">
        <v>645796</v>
      </c>
      <c r="H30" s="4">
        <v>21334497</v>
      </c>
      <c r="I30" s="4">
        <f t="shared" si="8"/>
        <v>21334497</v>
      </c>
      <c r="J30" s="4">
        <f t="shared" si="7"/>
        <v>0</v>
      </c>
      <c r="K30" s="7">
        <f t="shared" si="5"/>
        <v>4.0039617498193111E-2</v>
      </c>
      <c r="L30" s="4">
        <v>18065300</v>
      </c>
      <c r="M30" s="35">
        <f t="shared" si="6"/>
        <v>0.84676474912907485</v>
      </c>
    </row>
    <row r="31" spans="1:14" x14ac:dyDescent="0.2">
      <c r="A31" s="44">
        <v>1997</v>
      </c>
      <c r="B31" s="1">
        <v>251</v>
      </c>
      <c r="C31" s="4">
        <v>5384861694</v>
      </c>
      <c r="D31" s="5">
        <f t="shared" si="4"/>
        <v>3.6104656305669669E-2</v>
      </c>
      <c r="E31" s="4">
        <v>9848701</v>
      </c>
      <c r="F31" s="4">
        <v>10031828</v>
      </c>
      <c r="G31" s="4">
        <v>632629</v>
      </c>
      <c r="H31" s="4">
        <v>20513158</v>
      </c>
      <c r="I31" s="4">
        <f t="shared" si="8"/>
        <v>20513158</v>
      </c>
      <c r="J31" s="4">
        <f t="shared" si="7"/>
        <v>0</v>
      </c>
      <c r="K31" s="7">
        <f t="shared" si="5"/>
        <v>3.2161549926084256E-2</v>
      </c>
      <c r="L31" s="4">
        <v>16828800</v>
      </c>
      <c r="M31" s="35">
        <f t="shared" si="6"/>
        <v>0.82039050252525725</v>
      </c>
    </row>
    <row r="32" spans="1:14" x14ac:dyDescent="0.2">
      <c r="A32" s="44">
        <v>1996</v>
      </c>
      <c r="B32" s="1">
        <v>251</v>
      </c>
      <c r="C32" s="4">
        <v>5197217927</v>
      </c>
      <c r="D32" s="5">
        <f t="shared" si="4"/>
        <v>9.2150566802451303E-3</v>
      </c>
      <c r="E32" s="4">
        <v>9471628</v>
      </c>
      <c r="F32" s="4">
        <v>9747624</v>
      </c>
      <c r="G32" s="4">
        <v>654728</v>
      </c>
      <c r="H32" s="4">
        <f t="shared" ref="H32:H43" si="9">SUM(E32:G32)</f>
        <v>19873980</v>
      </c>
      <c r="I32" s="4">
        <f t="shared" si="8"/>
        <v>19873980</v>
      </c>
      <c r="J32" s="4">
        <f t="shared" si="7"/>
        <v>0</v>
      </c>
      <c r="K32" s="7">
        <f t="shared" si="5"/>
        <v>-3.3816557150031729E-3</v>
      </c>
      <c r="L32" s="4">
        <v>16828800</v>
      </c>
      <c r="M32" s="35">
        <f t="shared" si="6"/>
        <v>0.84677553263110861</v>
      </c>
    </row>
    <row r="33" spans="1:13" x14ac:dyDescent="0.2">
      <c r="A33" s="44">
        <v>1995</v>
      </c>
      <c r="B33" s="1">
        <v>252</v>
      </c>
      <c r="C33" s="4">
        <v>5149762573</v>
      </c>
      <c r="D33" s="5">
        <f t="shared" si="4"/>
        <v>8.5334796704105154E-2</v>
      </c>
      <c r="E33" s="4">
        <v>9434655</v>
      </c>
      <c r="F33" s="4">
        <v>9835434</v>
      </c>
      <c r="G33" s="4">
        <v>671326</v>
      </c>
      <c r="H33" s="4">
        <f t="shared" si="9"/>
        <v>19941415</v>
      </c>
      <c r="I33" s="4">
        <f t="shared" si="8"/>
        <v>19941415</v>
      </c>
      <c r="J33" s="4">
        <f t="shared" si="7"/>
        <v>0</v>
      </c>
      <c r="K33" s="7">
        <f t="shared" si="5"/>
        <v>3.0392190904793764E-2</v>
      </c>
      <c r="L33" s="4">
        <v>16828800</v>
      </c>
      <c r="M33" s="35">
        <f t="shared" si="6"/>
        <v>0.84391202931186182</v>
      </c>
    </row>
    <row r="34" spans="1:13" x14ac:dyDescent="0.2">
      <c r="A34" s="44">
        <v>1994</v>
      </c>
      <c r="B34" s="1">
        <v>253</v>
      </c>
      <c r="C34" s="4">
        <v>4744860838</v>
      </c>
      <c r="D34" s="5">
        <f t="shared" si="4"/>
        <v>4.9185752663919349E-2</v>
      </c>
      <c r="E34" s="4">
        <v>9074465</v>
      </c>
      <c r="F34" s="4">
        <v>9607254</v>
      </c>
      <c r="G34" s="4">
        <v>671509</v>
      </c>
      <c r="H34" s="4">
        <f t="shared" si="9"/>
        <v>19353228</v>
      </c>
      <c r="I34" s="4">
        <f t="shared" si="8"/>
        <v>19353228</v>
      </c>
      <c r="J34" s="4">
        <f t="shared" si="7"/>
        <v>0</v>
      </c>
      <c r="K34" s="7">
        <f t="shared" si="5"/>
        <v>3.7926591089253392E-2</v>
      </c>
      <c r="L34" s="4">
        <v>16828800</v>
      </c>
      <c r="M34" s="35">
        <f t="shared" si="6"/>
        <v>0.86956036481355981</v>
      </c>
    </row>
    <row r="35" spans="1:13" x14ac:dyDescent="0.2">
      <c r="A35" s="44">
        <v>1993</v>
      </c>
      <c r="B35" s="1">
        <v>240</v>
      </c>
      <c r="C35" s="4">
        <v>4522422103</v>
      </c>
      <c r="D35" s="5">
        <f t="shared" si="4"/>
        <v>4.0028206639521238E-2</v>
      </c>
      <c r="E35" s="4">
        <v>8720606</v>
      </c>
      <c r="F35" s="4">
        <v>9269019</v>
      </c>
      <c r="G35" s="4">
        <v>656422</v>
      </c>
      <c r="H35" s="4">
        <f t="shared" si="9"/>
        <v>18646047</v>
      </c>
      <c r="I35" s="4">
        <f t="shared" si="8"/>
        <v>18646047</v>
      </c>
      <c r="J35" s="4">
        <f t="shared" si="7"/>
        <v>0</v>
      </c>
      <c r="K35" s="7">
        <f t="shared" si="5"/>
        <v>0.13597423831858202</v>
      </c>
      <c r="L35" s="4">
        <v>16075000</v>
      </c>
      <c r="M35" s="35">
        <f t="shared" si="6"/>
        <v>0.86211302588693461</v>
      </c>
    </row>
    <row r="36" spans="1:13" x14ac:dyDescent="0.2">
      <c r="A36" s="44">
        <v>1992</v>
      </c>
      <c r="B36" s="2">
        <v>230</v>
      </c>
      <c r="C36" s="4">
        <v>4348364856</v>
      </c>
      <c r="D36" s="5">
        <f t="shared" si="4"/>
        <v>3.3809865419874414E-2</v>
      </c>
      <c r="E36" s="4">
        <v>7747269</v>
      </c>
      <c r="F36" s="4">
        <v>8167103</v>
      </c>
      <c r="G36" s="4">
        <v>499774</v>
      </c>
      <c r="H36" s="4">
        <f t="shared" si="9"/>
        <v>16414146</v>
      </c>
      <c r="I36" s="4">
        <f t="shared" si="8"/>
        <v>16414146</v>
      </c>
      <c r="J36" s="4">
        <f t="shared" si="7"/>
        <v>0</v>
      </c>
      <c r="K36" s="7">
        <f t="shared" si="5"/>
        <v>2.0671936173935774E-2</v>
      </c>
      <c r="L36" s="4">
        <v>15075000</v>
      </c>
      <c r="M36" s="35">
        <f t="shared" si="6"/>
        <v>0.91841512802432734</v>
      </c>
    </row>
    <row r="37" spans="1:13" x14ac:dyDescent="0.2">
      <c r="A37" s="44">
        <v>1991</v>
      </c>
      <c r="B37" s="2">
        <v>238</v>
      </c>
      <c r="C37" s="4">
        <v>4206155311</v>
      </c>
      <c r="D37" s="5">
        <f t="shared" si="4"/>
        <v>1.4082585648348925E-2</v>
      </c>
      <c r="E37" s="4">
        <v>7571259</v>
      </c>
      <c r="F37" s="4">
        <v>8026386</v>
      </c>
      <c r="G37" s="4">
        <v>484061</v>
      </c>
      <c r="H37" s="4">
        <f t="shared" si="9"/>
        <v>16081706</v>
      </c>
      <c r="I37" s="4">
        <f t="shared" si="8"/>
        <v>16081706</v>
      </c>
      <c r="J37" s="4">
        <f t="shared" si="7"/>
        <v>0</v>
      </c>
      <c r="K37" s="7">
        <f t="shared" si="5"/>
        <v>4.7803982405536613E-2</v>
      </c>
      <c r="L37" s="4">
        <v>14400000</v>
      </c>
      <c r="M37" s="35">
        <f t="shared" si="6"/>
        <v>0.89542738811417144</v>
      </c>
    </row>
    <row r="38" spans="1:13" ht="13.5" thickBot="1" x14ac:dyDescent="0.25">
      <c r="A38" s="45">
        <v>1990</v>
      </c>
      <c r="B38" s="32">
        <v>229</v>
      </c>
      <c r="C38" s="24">
        <v>4147744346</v>
      </c>
      <c r="D38" s="25">
        <f t="shared" si="4"/>
        <v>-6.0529158368795619E-2</v>
      </c>
      <c r="E38" s="24">
        <v>7143065</v>
      </c>
      <c r="F38" s="24">
        <v>7773363</v>
      </c>
      <c r="G38" s="24">
        <v>431582</v>
      </c>
      <c r="H38" s="24">
        <f t="shared" si="9"/>
        <v>15348010</v>
      </c>
      <c r="I38" s="24">
        <f t="shared" si="8"/>
        <v>15348010</v>
      </c>
      <c r="J38" s="24">
        <f t="shared" si="7"/>
        <v>0</v>
      </c>
      <c r="K38" s="28">
        <f t="shared" si="5"/>
        <v>4.1693292111771148E-2</v>
      </c>
      <c r="L38" s="24">
        <v>14400000</v>
      </c>
      <c r="M38" s="37">
        <f t="shared" si="6"/>
        <v>0.93823238322101687</v>
      </c>
    </row>
    <row r="39" spans="1:13" x14ac:dyDescent="0.2">
      <c r="A39" s="46">
        <v>1989</v>
      </c>
      <c r="B39" s="31">
        <v>213</v>
      </c>
      <c r="C39" s="18">
        <v>4414979329</v>
      </c>
      <c r="D39" s="19">
        <f t="shared" si="4"/>
        <v>1.9565152918278688E-2</v>
      </c>
      <c r="E39" s="18">
        <v>6527046</v>
      </c>
      <c r="F39" s="18">
        <v>7629604</v>
      </c>
      <c r="G39" s="18">
        <v>577063</v>
      </c>
      <c r="H39" s="18">
        <f t="shared" si="9"/>
        <v>14733713</v>
      </c>
      <c r="I39" s="18">
        <f t="shared" si="8"/>
        <v>14733713</v>
      </c>
      <c r="J39" s="18">
        <f t="shared" si="7"/>
        <v>0</v>
      </c>
      <c r="K39" s="22">
        <f t="shared" si="5"/>
        <v>6.6972319806235095E-2</v>
      </c>
      <c r="L39" s="18">
        <v>13500000</v>
      </c>
      <c r="M39" s="39">
        <f t="shared" si="6"/>
        <v>0.91626598129066317</v>
      </c>
    </row>
    <row r="40" spans="1:13" x14ac:dyDescent="0.2">
      <c r="A40" s="44">
        <v>1988</v>
      </c>
      <c r="B40" s="2">
        <v>210</v>
      </c>
      <c r="C40" s="4">
        <v>4330257185</v>
      </c>
      <c r="D40" s="5">
        <f t="shared" si="4"/>
        <v>2.4057899447252312E-2</v>
      </c>
      <c r="E40" s="4">
        <v>6191324</v>
      </c>
      <c r="F40" s="4">
        <v>7152001</v>
      </c>
      <c r="G40" s="4">
        <v>465574</v>
      </c>
      <c r="H40" s="4">
        <f t="shared" si="9"/>
        <v>13808899</v>
      </c>
      <c r="I40" s="4">
        <f t="shared" si="8"/>
        <v>13808899</v>
      </c>
      <c r="J40" s="4">
        <f t="shared" si="7"/>
        <v>0</v>
      </c>
      <c r="K40" s="7">
        <f t="shared" si="5"/>
        <v>0.10747173957502096</v>
      </c>
      <c r="L40" s="4">
        <v>12150000</v>
      </c>
      <c r="M40" s="35">
        <f t="shared" si="6"/>
        <v>0.87986739565551175</v>
      </c>
    </row>
    <row r="41" spans="1:13" x14ac:dyDescent="0.2">
      <c r="A41" s="44">
        <v>1987</v>
      </c>
      <c r="B41" s="2">
        <v>199</v>
      </c>
      <c r="C41" s="4">
        <v>4228527691</v>
      </c>
      <c r="D41" s="5">
        <f t="shared" si="4"/>
        <v>7.1733592570875429E-2</v>
      </c>
      <c r="E41" s="4">
        <v>5466532</v>
      </c>
      <c r="F41" s="4">
        <v>6611738</v>
      </c>
      <c r="G41" s="4">
        <v>390580</v>
      </c>
      <c r="H41" s="4">
        <f t="shared" si="9"/>
        <v>12468850</v>
      </c>
      <c r="I41" s="4">
        <f t="shared" si="8"/>
        <v>12468850</v>
      </c>
      <c r="J41" s="4">
        <f t="shared" si="7"/>
        <v>0</v>
      </c>
      <c r="K41" s="7">
        <f t="shared" si="5"/>
        <v>0.11278564950641129</v>
      </c>
      <c r="L41" s="4">
        <v>10900000</v>
      </c>
      <c r="M41" s="35">
        <f t="shared" si="6"/>
        <v>0.87417845270413874</v>
      </c>
    </row>
    <row r="42" spans="1:13" x14ac:dyDescent="0.2">
      <c r="A42" s="44">
        <v>1986</v>
      </c>
      <c r="B42" s="2">
        <v>186</v>
      </c>
      <c r="C42" s="4">
        <v>3945502614</v>
      </c>
      <c r="D42" s="5">
        <f t="shared" si="4"/>
        <v>-2.2705303497769606E-3</v>
      </c>
      <c r="E42" s="4">
        <v>5002979</v>
      </c>
      <c r="F42" s="4">
        <v>5901879</v>
      </c>
      <c r="G42" s="4">
        <v>300220</v>
      </c>
      <c r="H42" s="4">
        <f t="shared" si="9"/>
        <v>11205078</v>
      </c>
      <c r="I42" s="4">
        <f t="shared" si="8"/>
        <v>11205078</v>
      </c>
      <c r="J42" s="4">
        <f t="shared" si="7"/>
        <v>0</v>
      </c>
      <c r="K42" s="7">
        <f t="shared" si="5"/>
        <v>6.2550353441330558E-2</v>
      </c>
      <c r="L42" s="4">
        <v>10249960</v>
      </c>
      <c r="M42" s="35">
        <f t="shared" si="6"/>
        <v>0.91476025423473184</v>
      </c>
    </row>
    <row r="43" spans="1:13" x14ac:dyDescent="0.2">
      <c r="A43" s="44">
        <v>1985</v>
      </c>
      <c r="B43" s="2">
        <v>192</v>
      </c>
      <c r="C43" s="4">
        <v>3954481384</v>
      </c>
      <c r="D43" s="5">
        <f t="shared" si="4"/>
        <v>1.5002934884086338E-2</v>
      </c>
      <c r="E43" s="4">
        <v>4680140</v>
      </c>
      <c r="F43" s="4">
        <v>5561831</v>
      </c>
      <c r="G43" s="4">
        <v>303485</v>
      </c>
      <c r="H43" s="4">
        <f t="shared" si="9"/>
        <v>10545456</v>
      </c>
      <c r="I43" s="4">
        <f t="shared" si="8"/>
        <v>10545456</v>
      </c>
      <c r="J43" s="4">
        <f t="shared" si="7"/>
        <v>0</v>
      </c>
      <c r="K43" s="7">
        <f t="shared" si="5"/>
        <v>0.17528248746558867</v>
      </c>
      <c r="L43" s="4">
        <v>10000000</v>
      </c>
      <c r="M43" s="35">
        <f t="shared" si="6"/>
        <v>0.94827573127231291</v>
      </c>
    </row>
    <row r="44" spans="1:13" x14ac:dyDescent="0.2">
      <c r="A44" s="44">
        <v>1984</v>
      </c>
      <c r="B44" s="2">
        <v>175</v>
      </c>
      <c r="C44" s="4">
        <v>3896029507</v>
      </c>
      <c r="D44" s="5">
        <f t="shared" si="4"/>
        <v>4.4360167040058386E-2</v>
      </c>
      <c r="E44" s="4">
        <v>4068377</v>
      </c>
      <c r="F44" s="4">
        <v>4752145</v>
      </c>
      <c r="G44" s="4">
        <v>187782</v>
      </c>
      <c r="H44" s="4">
        <v>8972699</v>
      </c>
      <c r="I44" s="4">
        <f t="shared" si="8"/>
        <v>9008304</v>
      </c>
      <c r="J44" s="4">
        <f t="shared" si="7"/>
        <v>-35605</v>
      </c>
      <c r="K44" s="7">
        <f t="shared" si="5"/>
        <v>4.3505407310099409E-3</v>
      </c>
      <c r="L44" s="4">
        <v>8100000</v>
      </c>
      <c r="M44" s="35">
        <f t="shared" si="6"/>
        <v>0.90273840680490902</v>
      </c>
    </row>
    <row r="45" spans="1:13" x14ac:dyDescent="0.2">
      <c r="A45" s="44">
        <v>1983</v>
      </c>
      <c r="B45" s="2">
        <v>174</v>
      </c>
      <c r="C45" s="4">
        <v>3730542039</v>
      </c>
      <c r="D45" s="5">
        <f t="shared" si="4"/>
        <v>7.7849460920714375E-2</v>
      </c>
      <c r="E45" s="4">
        <v>4048470</v>
      </c>
      <c r="F45" s="4">
        <v>4636577</v>
      </c>
      <c r="G45" s="4">
        <v>248785</v>
      </c>
      <c r="H45" s="4">
        <f t="shared" ref="H45:H48" si="10">SUM(E45:G45)</f>
        <v>8933832</v>
      </c>
      <c r="I45" s="4">
        <f t="shared" si="8"/>
        <v>8933832</v>
      </c>
      <c r="J45" s="4">
        <f t="shared" si="7"/>
        <v>0</v>
      </c>
      <c r="K45" s="7">
        <f t="shared" si="5"/>
        <v>0.1129789565283473</v>
      </c>
      <c r="L45" s="4">
        <v>8100000</v>
      </c>
      <c r="M45" s="35">
        <f t="shared" si="6"/>
        <v>0.9066658070131608</v>
      </c>
    </row>
    <row r="46" spans="1:13" x14ac:dyDescent="0.2">
      <c r="A46" s="44">
        <v>1982</v>
      </c>
      <c r="B46" s="2">
        <v>153</v>
      </c>
      <c r="C46" s="4">
        <v>3461097467</v>
      </c>
      <c r="D46" s="5">
        <f t="shared" si="4"/>
        <v>0.13095843790443645</v>
      </c>
      <c r="E46" s="4">
        <v>3617089</v>
      </c>
      <c r="F46" s="4">
        <v>4188901</v>
      </c>
      <c r="G46" s="4">
        <v>220965</v>
      </c>
      <c r="H46" s="4">
        <f t="shared" si="10"/>
        <v>8026955</v>
      </c>
      <c r="I46" s="4">
        <f t="shared" si="8"/>
        <v>8026955</v>
      </c>
      <c r="J46" s="4">
        <f t="shared" si="7"/>
        <v>0</v>
      </c>
      <c r="K46" s="7">
        <f t="shared" si="5"/>
        <v>0.1632484187659817</v>
      </c>
      <c r="L46" s="4">
        <v>7988213</v>
      </c>
      <c r="M46" s="35">
        <f t="shared" si="6"/>
        <v>0.99517351224717221</v>
      </c>
    </row>
    <row r="47" spans="1:13" x14ac:dyDescent="0.2">
      <c r="A47" s="44">
        <v>1981</v>
      </c>
      <c r="B47" s="2">
        <v>159</v>
      </c>
      <c r="C47" s="4">
        <v>3060322423</v>
      </c>
      <c r="D47" s="5">
        <f t="shared" si="4"/>
        <v>0.10273239641842551</v>
      </c>
      <c r="E47" s="4">
        <v>3133277</v>
      </c>
      <c r="F47" s="4">
        <v>3572575</v>
      </c>
      <c r="G47" s="4">
        <v>194613</v>
      </c>
      <c r="H47" s="4">
        <f t="shared" si="10"/>
        <v>6900465</v>
      </c>
      <c r="I47" s="4">
        <f t="shared" si="8"/>
        <v>6900465</v>
      </c>
      <c r="J47" s="4">
        <f t="shared" si="7"/>
        <v>0</v>
      </c>
      <c r="K47" s="7">
        <f t="shared" si="5"/>
        <v>3.2390644657581347E-2</v>
      </c>
      <c r="L47" s="4">
        <v>6900465</v>
      </c>
      <c r="M47" s="35">
        <f t="shared" si="6"/>
        <v>1</v>
      </c>
    </row>
    <row r="48" spans="1:13" ht="13.5" thickBot="1" x14ac:dyDescent="0.25">
      <c r="A48" s="45">
        <v>1980</v>
      </c>
      <c r="B48" s="32">
        <v>149</v>
      </c>
      <c r="C48" s="24">
        <v>2775217662</v>
      </c>
      <c r="D48" s="25">
        <v>6.4000000000000001E-2</v>
      </c>
      <c r="E48" s="24">
        <v>2965306</v>
      </c>
      <c r="F48" s="24">
        <v>3542581</v>
      </c>
      <c r="G48" s="24">
        <v>176080</v>
      </c>
      <c r="H48" s="24">
        <f t="shared" si="10"/>
        <v>6683967</v>
      </c>
      <c r="I48" s="24">
        <f t="shared" si="8"/>
        <v>6683967</v>
      </c>
      <c r="J48" s="24">
        <f t="shared" si="7"/>
        <v>0</v>
      </c>
      <c r="K48" s="28">
        <v>-7.8100000000000003E-2</v>
      </c>
      <c r="L48" s="24">
        <v>6683967</v>
      </c>
      <c r="M48" s="37">
        <f t="shared" si="6"/>
        <v>1</v>
      </c>
    </row>
  </sheetData>
  <mergeCells count="9">
    <mergeCell ref="A1:M1"/>
    <mergeCell ref="M2:M3"/>
    <mergeCell ref="E2:H2"/>
    <mergeCell ref="A2:A3"/>
    <mergeCell ref="B2:B3"/>
    <mergeCell ref="C2:C3"/>
    <mergeCell ref="D2:D3"/>
    <mergeCell ref="K2:K3"/>
    <mergeCell ref="L2:L3"/>
  </mergeCells>
  <phoneticPr fontId="0" type="noConversion"/>
  <printOptions horizontalCentered="1" gridLines="1"/>
  <pageMargins left="0.25" right="0.25" top="0.8" bottom="0.5" header="0.3" footer="0.3"/>
  <pageSetup scale="79" orientation="landscape" r:id="rId1"/>
  <headerFooter alignWithMargins="0">
    <oddFooter>&amp;L11/15/2024&amp;C&amp;"Times New Roman,Regular"Source: WI DOA Division of Intergovernmental Relations MSP Program&amp;R&amp;P</oddFooter>
  </headerFooter>
  <ignoredErrors>
    <ignoredError sqref="D12:D47 K6:K47 L18:L19 H21 H26 H32:H47 D4:D11 K4:K5" unlockedFormula="1"/>
    <ignoredError sqref="A4:A6" numberStoredAsText="1"/>
    <ignoredError sqref="H48" formulaRange="1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  <_dlc_DocId xmlns="bb65cc95-6d4e-4879-a879-9838761499af">33E6D4FPPFNA-1999820295-2826</_dlc_DocId>
    <_dlc_DocIdUrl xmlns="bb65cc95-6d4e-4879-a879-9838761499af">
      <Url>https://doa-auth-prod.wi.gov/_layouts/15/DocIdRedir.aspx?ID=33E6D4FPPFNA-1999820295-2826</Url>
      <Description>33E6D4FPPFNA-1999820295-2826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44E382B9BA4418775E128E5F912D6" ma:contentTypeVersion="2" ma:contentTypeDescription="Create a new document." ma:contentTypeScope="" ma:versionID="8f1a206daecbe22c359aada4a7ee7fbe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8e7c859c08d6dced290ad52845b841ee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56647B-783E-4DFA-B755-566786C28078}">
  <ds:schemaRefs>
    <ds:schemaRef ds:uri="http://schemas.microsoft.com/office/2006/metadata/properties"/>
    <ds:schemaRef ds:uri="http://schemas.microsoft.com/office/infopath/2007/PartnerControls"/>
    <ds:schemaRef ds:uri="e57bc13e-3364-4b81-a7ca-efbf6fd8197f"/>
    <ds:schemaRef ds:uri="f7cadb26-23d4-4a41-9d7a-5c97f9131640"/>
  </ds:schemaRefs>
</ds:datastoreItem>
</file>

<file path=customXml/itemProps2.xml><?xml version="1.0" encoding="utf-8"?>
<ds:datastoreItem xmlns:ds="http://schemas.openxmlformats.org/officeDocument/2006/customXml" ds:itemID="{413C8145-03ED-44C2-8E65-9E60AD5BAD99}"/>
</file>

<file path=customXml/itemProps3.xml><?xml version="1.0" encoding="utf-8"?>
<ds:datastoreItem xmlns:ds="http://schemas.openxmlformats.org/officeDocument/2006/customXml" ds:itemID="{EF70A978-8246-4CB1-861B-E4F5249691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FFBC911-6BAC-48B8-B7B4-C4DC1006B136}"/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History of Payments</vt:lpstr>
      <vt:lpstr>'History of Payments'!Print_Area</vt:lpstr>
      <vt:lpstr>'History of Payments'!Print_Titles</vt:lpstr>
    </vt:vector>
  </TitlesOfParts>
  <Company>Department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naylor</dc:creator>
  <cp:lastModifiedBy>Young, Jim G - DOA</cp:lastModifiedBy>
  <cp:lastPrinted>2024-11-15T17:53:19Z</cp:lastPrinted>
  <dcterms:created xsi:type="dcterms:W3CDTF">2003-09-03T12:38:32Z</dcterms:created>
  <dcterms:modified xsi:type="dcterms:W3CDTF">2024-11-15T17:53:31Z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0x01010041144E382B9BA4418775E128E5F912D6</vt:lpwstr>
  </property>
  <property fmtid="{D5CDD505-2E9C-101B-9397-08002B2CF9AE}" pid="3" name="Order">
    <vt:r8>11480900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283e400d-b1d2-44d0-b565-613dad0c643a</vt:lpwstr>
  </property>
</Properties>
</file>