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9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6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5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RPT\Coastal\RFP\RFP-27\Application Materials\"/>
    </mc:Choice>
  </mc:AlternateContent>
  <xr:revisionPtr revIDLastSave="0" documentId="13_ncr:1_{77F6C901-3B11-4551-946D-1B1C34A18654}" xr6:coauthVersionLast="47" xr6:coauthVersionMax="47" xr10:uidLastSave="{00000000-0000-0000-0000-000000000000}"/>
  <workbookProtection workbookAlgorithmName="SHA-512" workbookHashValue="mWj8yabrrJXjeQuXCyiK6CH2AoIaeXx5fsItkMmlYKfm9znMzzRVGLjC4bkJ6OEwoR+LZsFsH7l9zFpbfmZBjw==" workbookSaltValue="anAODYjBKr4wlNFIh9lHig==" workbookSpinCount="100000" lockStructure="1"/>
  <bookViews>
    <workbookView xWindow="-110" yWindow="-110" windowWidth="19420" windowHeight="11500" tabRatio="896" activeTab="8" xr2:uid="{4D3D0254-F84C-463B-ABEB-211F3058230C}"/>
  </bookViews>
  <sheets>
    <sheet name="BUDGET TABLE" sheetId="1" r:id="rId1"/>
    <sheet name="Personnel" sheetId="8" r:id="rId2"/>
    <sheet name="Fringe" sheetId="12" r:id="rId3"/>
    <sheet name="Travel" sheetId="3" r:id="rId4"/>
    <sheet name="Equipment" sheetId="6" r:id="rId5"/>
    <sheet name="Supplies" sheetId="7" r:id="rId6"/>
    <sheet name="Contractual" sheetId="9" r:id="rId7"/>
    <sheet name="Other" sheetId="10" r:id="rId8"/>
    <sheet name="Indirect" sheetId="11" r:id="rId9"/>
  </sheets>
  <definedNames>
    <definedName name="_xlnm.Print_Area" localSheetId="0">BudgetTable[#All]</definedName>
    <definedName name="_xlnm.Print_Area" localSheetId="6">'Contractual'!$1:$11</definedName>
    <definedName name="_xlnm.Print_Area" localSheetId="4">Equipment[#All]</definedName>
    <definedName name="_xlnm.Print_Area" localSheetId="2">Fringe[#All]</definedName>
    <definedName name="_xlnm.Print_Area" localSheetId="1">Personnel[#All]</definedName>
    <definedName name="_xlnm.Print_Area" localSheetId="5">Supplies[#All]</definedName>
    <definedName name="_xlnm.Print_Area" localSheetId="3">Travel[#All]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  <c r="F4" i="6"/>
  <c r="F5" i="6"/>
  <c r="F6" i="6"/>
  <c r="F7" i="6"/>
  <c r="F8" i="6"/>
  <c r="F9" i="6"/>
  <c r="F10" i="6"/>
  <c r="F2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2" i="7"/>
  <c r="C7" i="11"/>
  <c r="B7" i="11"/>
  <c r="A2" i="12"/>
  <c r="A3" i="12"/>
  <c r="G12" i="7"/>
  <c r="G13" i="7"/>
  <c r="G14" i="7"/>
  <c r="G15" i="7"/>
  <c r="G17" i="7" l="1"/>
  <c r="G16" i="7"/>
  <c r="G11" i="7"/>
  <c r="G10" i="7"/>
  <c r="G9" i="7"/>
  <c r="G8" i="7"/>
  <c r="G7" i="7"/>
  <c r="G6" i="7"/>
  <c r="G5" i="7"/>
  <c r="G4" i="7"/>
  <c r="G3" i="7"/>
  <c r="E18" i="7"/>
  <c r="C11" i="8"/>
  <c r="B11" i="8"/>
  <c r="C2" i="12"/>
  <c r="H3" i="12"/>
  <c r="H4" i="12"/>
  <c r="H5" i="12"/>
  <c r="H6" i="12"/>
  <c r="H7" i="12"/>
  <c r="H8" i="12"/>
  <c r="H9" i="12"/>
  <c r="H10" i="12"/>
  <c r="B8" i="1" l="1"/>
  <c r="C3" i="12"/>
  <c r="E3" i="12" s="1"/>
  <c r="C4" i="12"/>
  <c r="E4" i="12" s="1"/>
  <c r="C5" i="12"/>
  <c r="C6" i="12"/>
  <c r="C7" i="12"/>
  <c r="C8" i="12"/>
  <c r="C9" i="12"/>
  <c r="C10" i="12"/>
  <c r="E2" i="12"/>
  <c r="A4" i="12"/>
  <c r="A5" i="12"/>
  <c r="A6" i="12"/>
  <c r="A7" i="12"/>
  <c r="A8" i="12"/>
  <c r="A9" i="12"/>
  <c r="A10" i="12"/>
  <c r="E5" i="12"/>
  <c r="E6" i="12"/>
  <c r="E7" i="12"/>
  <c r="E8" i="12"/>
  <c r="E9" i="12"/>
  <c r="E10" i="12"/>
  <c r="D11" i="12"/>
  <c r="F11" i="12"/>
  <c r="B3" i="1" s="1"/>
  <c r="G11" i="12"/>
  <c r="C3" i="1" s="1"/>
  <c r="H2" i="12"/>
  <c r="C9" i="1"/>
  <c r="B9" i="1"/>
  <c r="D6" i="11"/>
  <c r="D5" i="11"/>
  <c r="D4" i="11"/>
  <c r="D3" i="11"/>
  <c r="D7" i="11" s="1"/>
  <c r="D11" i="10"/>
  <c r="D8" i="1" s="1"/>
  <c r="C11" i="10"/>
  <c r="C8" i="1" s="1"/>
  <c r="B11" i="10"/>
  <c r="D10" i="10"/>
  <c r="D9" i="10"/>
  <c r="D8" i="10"/>
  <c r="D7" i="10"/>
  <c r="D6" i="10"/>
  <c r="D5" i="10"/>
  <c r="D4" i="10"/>
  <c r="D3" i="10"/>
  <c r="D2" i="10"/>
  <c r="C11" i="9"/>
  <c r="C7" i="1" s="1"/>
  <c r="B11" i="9"/>
  <c r="B7" i="1" s="1"/>
  <c r="D10" i="9"/>
  <c r="D9" i="9"/>
  <c r="D8" i="9"/>
  <c r="D7" i="9"/>
  <c r="D6" i="9"/>
  <c r="D5" i="9"/>
  <c r="D4" i="9"/>
  <c r="D3" i="9"/>
  <c r="D2" i="9"/>
  <c r="B2" i="1"/>
  <c r="E2" i="8"/>
  <c r="D11" i="8"/>
  <c r="E10" i="8"/>
  <c r="E9" i="8"/>
  <c r="E8" i="8"/>
  <c r="E7" i="8"/>
  <c r="E6" i="8"/>
  <c r="E5" i="8"/>
  <c r="E4" i="8"/>
  <c r="E3" i="8"/>
  <c r="F18" i="7"/>
  <c r="C6" i="1" s="1"/>
  <c r="B6" i="1"/>
  <c r="B18" i="7"/>
  <c r="G2" i="7"/>
  <c r="G18" i="7" s="1"/>
  <c r="I2" i="6"/>
  <c r="D11" i="6"/>
  <c r="F11" i="6"/>
  <c r="H11" i="6"/>
  <c r="C4" i="1" s="1"/>
  <c r="G11" i="6"/>
  <c r="B4" i="1" s="1"/>
  <c r="I10" i="6"/>
  <c r="I9" i="6"/>
  <c r="I8" i="6"/>
  <c r="I7" i="6"/>
  <c r="I6" i="6"/>
  <c r="I5" i="6"/>
  <c r="I4" i="6"/>
  <c r="I3" i="6"/>
  <c r="F7" i="3"/>
  <c r="F3" i="3"/>
  <c r="E11" i="3"/>
  <c r="C5" i="1" s="1"/>
  <c r="D11" i="3"/>
  <c r="B5" i="1" s="1"/>
  <c r="F2" i="3"/>
  <c r="F4" i="3"/>
  <c r="F5" i="3"/>
  <c r="F6" i="3"/>
  <c r="F8" i="3"/>
  <c r="F9" i="3"/>
  <c r="F10" i="3"/>
  <c r="B2" i="11" l="1"/>
  <c r="C2" i="1"/>
  <c r="C10" i="1" s="1"/>
  <c r="C2" i="11"/>
  <c r="D9" i="1"/>
  <c r="B10" i="1"/>
  <c r="C11" i="12"/>
  <c r="B11" i="1"/>
  <c r="H11" i="12"/>
  <c r="D11" i="9"/>
  <c r="D7" i="1" s="1"/>
  <c r="E11" i="8"/>
  <c r="D2" i="1" s="1"/>
  <c r="F11" i="3"/>
  <c r="D5" i="1" s="1"/>
  <c r="D6" i="1"/>
  <c r="I11" i="6"/>
  <c r="D4" i="1" s="1"/>
  <c r="C11" i="1" l="1"/>
  <c r="D3" i="1"/>
  <c r="D11" i="1" s="1"/>
  <c r="D2" i="11"/>
  <c r="D18" i="7"/>
  <c r="D10" i="1" l="1"/>
</calcChain>
</file>

<file path=xl/sharedStrings.xml><?xml version="1.0" encoding="utf-8"?>
<sst xmlns="http://schemas.openxmlformats.org/spreadsheetml/2006/main" count="70" uniqueCount="41">
  <si>
    <t>Other</t>
  </si>
  <si>
    <t xml:space="preserve">WCMP Request </t>
  </si>
  <si>
    <t>Match</t>
  </si>
  <si>
    <t xml:space="preserve">Total </t>
  </si>
  <si>
    <t xml:space="preserve">Fringe </t>
  </si>
  <si>
    <t>Match Budget</t>
  </si>
  <si>
    <t>WCMP Budget</t>
  </si>
  <si>
    <t>Total</t>
  </si>
  <si>
    <t>Reason for Purchase</t>
  </si>
  <si>
    <t>Price per Unit</t>
  </si>
  <si>
    <t>Number of Units</t>
  </si>
  <si>
    <t>Fringe Total ($)</t>
  </si>
  <si>
    <t>Contractual Description</t>
  </si>
  <si>
    <t xml:space="preserve">Equipment </t>
  </si>
  <si>
    <t>Travel</t>
  </si>
  <si>
    <t>Supplies</t>
  </si>
  <si>
    <t>Contractual</t>
  </si>
  <si>
    <t xml:space="preserve">Personnel </t>
  </si>
  <si>
    <t>Description</t>
  </si>
  <si>
    <t>Indirect Justification</t>
  </si>
  <si>
    <t>Personnel Name &amp; Title</t>
  </si>
  <si>
    <t>Fringe %</t>
  </si>
  <si>
    <t>Description of Benefits/Fringe</t>
  </si>
  <si>
    <r>
      <t xml:space="preserve">Activity </t>
    </r>
    <r>
      <rPr>
        <i/>
        <sz val="12"/>
        <color theme="1"/>
        <rFont val="Arial"/>
        <family val="2"/>
      </rPr>
      <t>(do not change categories)</t>
    </r>
  </si>
  <si>
    <r>
      <t xml:space="preserve">Indirect Charges </t>
    </r>
    <r>
      <rPr>
        <i/>
        <sz val="12"/>
        <color theme="1"/>
        <rFont val="Arial"/>
        <family val="2"/>
      </rPr>
      <t>(requested indirect should not exceed 15% of total requested amount)</t>
    </r>
  </si>
  <si>
    <t>Personnel Name &amp; Title (one person per row)</t>
  </si>
  <si>
    <t>Lease vs Purchase Analysis*</t>
  </si>
  <si>
    <t>Equipment Description (one type of item per row)</t>
  </si>
  <si>
    <t>Supply Description (one type of item per row)</t>
  </si>
  <si>
    <t>Total (Must equal the value in Column D)</t>
  </si>
  <si>
    <t>Direct Cost Base*</t>
  </si>
  <si>
    <r>
      <t>Indirect rate (%) (</t>
    </r>
    <r>
      <rPr>
        <i/>
        <sz val="12"/>
        <color theme="1"/>
        <rFont val="Arial"/>
        <family val="2"/>
      </rPr>
      <t>automatically calculated based on indirect charges/direct charges)</t>
    </r>
  </si>
  <si>
    <t xml:space="preserve">Personnel Budget excluding fringe </t>
  </si>
  <si>
    <t>Personnel Budget</t>
  </si>
  <si>
    <t>Total (must equal value in column B)</t>
  </si>
  <si>
    <t>Total (must equal value in column D)</t>
  </si>
  <si>
    <t>Reason for travel (why)</t>
  </si>
  <si>
    <t>Destination (where)</t>
  </si>
  <si>
    <t>Travel description (who, what, when, how)</t>
  </si>
  <si>
    <t>Total (Must equal value in column F)</t>
  </si>
  <si>
    <t>Item Total (rounded)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</si>
</sst>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0%"/>
    <numFmt numFmtId="165" formatCode="&quot;$&quot;#,##0.0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i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166" fontId="3" fillId="0" borderId="0" xfId="0" applyNumberFormat="1" applyFont="1"/>
    <xf numFmtId="0" fontId="4" fillId="2" borderId="8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166" fontId="6" fillId="0" borderId="1" xfId="1" applyNumberFormat="1" applyFont="1" applyFill="1" applyBorder="1" applyProtection="1"/>
    <xf numFmtId="166" fontId="6" fillId="0" borderId="9" xfId="1" applyNumberFormat="1" applyFont="1" applyFill="1" applyBorder="1" applyProtection="1"/>
    <xf numFmtId="166" fontId="6" fillId="0" borderId="1" xfId="1" applyNumberFormat="1" applyFont="1" applyBorder="1"/>
    <xf numFmtId="166" fontId="6" fillId="0" borderId="9" xfId="1" applyNumberFormat="1" applyFont="1" applyBorder="1"/>
    <xf numFmtId="166" fontId="6" fillId="0" borderId="1" xfId="0" applyNumberFormat="1" applyFont="1" applyBorder="1"/>
    <xf numFmtId="166" fontId="6" fillId="0" borderId="9" xfId="0" applyNumberFormat="1" applyFont="1" applyBorder="1"/>
    <xf numFmtId="164" fontId="6" fillId="0" borderId="9" xfId="2" quotePrefix="1" applyNumberFormat="1" applyFont="1" applyFill="1" applyBorder="1" applyProtection="1"/>
    <xf numFmtId="0" fontId="6" fillId="0" borderId="7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0" fontId="6" fillId="0" borderId="0" xfId="0" applyFont="1" applyAlignment="1" applyProtection="1">
      <alignment horizontal="left" vertical="center" wrapText="1"/>
      <protection locked="0"/>
    </xf>
    <xf numFmtId="165" fontId="6" fillId="0" borderId="0" xfId="1" applyNumberFormat="1" applyFont="1" applyAlignment="1" applyProtection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166" fontId="6" fillId="0" borderId="0" xfId="1" applyNumberFormat="1" applyFont="1" applyAlignment="1" applyProtection="1">
      <alignment horizontal="left" vertical="center" wrapText="1"/>
      <protection locked="0"/>
    </xf>
    <xf numFmtId="166" fontId="6" fillId="0" borderId="2" xfId="1" applyNumberFormat="1" applyFont="1" applyBorder="1" applyAlignment="1" applyProtection="1">
      <alignment horizontal="left" vertical="center" wrapText="1"/>
      <protection locked="0"/>
    </xf>
    <xf numFmtId="166" fontId="6" fillId="0" borderId="0" xfId="1" applyNumberFormat="1" applyFont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5" fontId="6" fillId="0" borderId="0" xfId="1" applyNumberFormat="1" applyFont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6" fontId="6" fillId="0" borderId="0" xfId="0" applyNumberFormat="1" applyFont="1" applyAlignment="1">
      <alignment horizontal="left" vertical="center" wrapText="1"/>
    </xf>
    <xf numFmtId="166" fontId="4" fillId="0" borderId="0" xfId="0" applyNumberFormat="1" applyFont="1" applyAlignment="1">
      <alignment horizontal="left" vertical="center" wrapText="1"/>
    </xf>
    <xf numFmtId="166" fontId="4" fillId="0" borderId="2" xfId="0" applyNumberFormat="1" applyFont="1" applyBorder="1" applyAlignment="1">
      <alignment horizontal="left" vertical="center" wrapText="1"/>
    </xf>
    <xf numFmtId="164" fontId="6" fillId="0" borderId="0" xfId="2" applyNumberFormat="1" applyFont="1" applyAlignment="1" applyProtection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left" vertical="center" wrapText="1"/>
    </xf>
    <xf numFmtId="166" fontId="6" fillId="0" borderId="2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166" fontId="3" fillId="0" borderId="2" xfId="0" applyNumberFormat="1" applyFont="1" applyBorder="1" applyAlignment="1">
      <alignment horizontal="left" vertical="center" wrapText="1"/>
    </xf>
    <xf numFmtId="166" fontId="6" fillId="0" borderId="11" xfId="0" applyNumberFormat="1" applyFont="1" applyBorder="1"/>
    <xf numFmtId="166" fontId="6" fillId="0" borderId="10" xfId="0" applyNumberFormat="1" applyFont="1" applyBorder="1"/>
    <xf numFmtId="166" fontId="3" fillId="0" borderId="2" xfId="1" applyNumberFormat="1" applyFont="1" applyBorder="1" applyAlignment="1" applyProtection="1">
      <alignment horizontal="left" vertical="center" wrapText="1"/>
      <protection locked="0"/>
    </xf>
    <xf numFmtId="166" fontId="3" fillId="0" borderId="0" xfId="1" applyNumberFormat="1" applyFont="1" applyAlignment="1" applyProtection="1">
      <alignment horizontal="left" vertical="center" wrapText="1"/>
      <protection locked="0"/>
    </xf>
    <xf numFmtId="166" fontId="3" fillId="0" borderId="0" xfId="1" applyNumberFormat="1" applyFont="1" applyAlignment="1" applyProtection="1">
      <alignment horizontal="left" vertical="center" wrapText="1"/>
    </xf>
    <xf numFmtId="0" fontId="4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left" vertical="center"/>
    </xf>
    <xf numFmtId="0" fontId="6" fillId="3" borderId="0" xfId="0" applyFont="1" applyFill="1"/>
    <xf numFmtId="0" fontId="11" fillId="0" borderId="0" xfId="0" applyFont="1" applyAlignment="1" applyProtection="1">
      <alignment horizontal="left" vertical="center" wrapText="1"/>
      <protection locked="0"/>
    </xf>
    <xf numFmtId="0" fontId="10" fillId="4" borderId="0" xfId="0" applyFont="1" applyFill="1" applyAlignment="1">
      <alignment horizontal="right" vertical="center" wrapText="1"/>
    </xf>
    <xf numFmtId="166" fontId="10" fillId="4" borderId="12" xfId="1" applyNumberFormat="1" applyFont="1" applyFill="1" applyBorder="1" applyAlignment="1" applyProtection="1">
      <alignment horizontal="left" vertical="center" wrapText="1"/>
    </xf>
    <xf numFmtId="166" fontId="10" fillId="4" borderId="13" xfId="1" applyNumberFormat="1" applyFont="1" applyFill="1" applyBorder="1" applyAlignment="1" applyProtection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9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auto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i val="0"/>
        <strike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auto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auto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>
        <left style="medium">
          <color auto="1"/>
        </left>
        <vertic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indexed="64"/>
        </top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.00000%"/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.00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rgb="FF000000"/>
        </top>
      </border>
    </dxf>
    <dxf>
      <font>
        <i val="0"/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&quot;$&quot;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EAEAEA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Personnel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Fring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Travel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Equipm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upplie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ractual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Other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rect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BUDGET TABL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11</xdr:row>
      <xdr:rowOff>330911</xdr:rowOff>
    </xdr:from>
    <xdr:to>
      <xdr:col>2</xdr:col>
      <xdr:colOff>430163</xdr:colOff>
      <xdr:row>13</xdr:row>
      <xdr:rowOff>419919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B52A887-ED33-A6E8-8A76-297F92AA4943}"/>
            </a:ext>
          </a:extLst>
        </xdr:cNvPr>
        <xdr:cNvSpPr txBox="1"/>
      </xdr:nvSpPr>
      <xdr:spPr>
        <a:xfrm>
          <a:off x="1" y="5738653"/>
          <a:ext cx="6554839" cy="1072234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ysClr val="windowText" lastClr="000000"/>
              </a:solidFill>
            </a:rPr>
            <a:t>Instructions:</a:t>
          </a:r>
          <a:r>
            <a:rPr lang="en-US" sz="1200" b="1" baseline="0">
              <a:solidFill>
                <a:sysClr val="windowText" lastClr="000000"/>
              </a:solidFill>
            </a:rPr>
            <a:t> </a:t>
          </a:r>
        </a:p>
        <a:p>
          <a:r>
            <a:rPr lang="en-US" sz="1200" b="0" baseline="0">
              <a:solidFill>
                <a:sysClr val="windowText" lastClr="000000"/>
              </a:solidFill>
            </a:rPr>
            <a:t>1. This table autofills from category specific tabs. This table is locked for editing.</a:t>
          </a:r>
        </a:p>
        <a:p>
          <a:r>
            <a:rPr lang="en-US" sz="1200" b="0" baseline="0">
              <a:solidFill>
                <a:sysClr val="windowText" lastClr="000000"/>
              </a:solidFill>
            </a:rPr>
            <a:t>2. Please use this budget table to copy &amp; paste or transcribe into your grant application, </a:t>
          </a:r>
          <a:r>
            <a:rPr lang="en-US" sz="1200" b="1" baseline="0">
              <a:solidFill>
                <a:sysClr val="windowText" lastClr="000000"/>
              </a:solidFill>
            </a:rPr>
            <a:t>AND</a:t>
          </a:r>
        </a:p>
        <a:p>
          <a:r>
            <a:rPr lang="en-US" sz="1200" b="0" baseline="0">
              <a:solidFill>
                <a:sysClr val="windowText" lastClr="000000"/>
              </a:solidFill>
            </a:rPr>
            <a:t>3. Include this entire workbook with your grant submission materials.</a:t>
          </a:r>
          <a:endParaRPr lang="en-US" sz="1200" b="0">
            <a:solidFill>
              <a:sysClr val="windowText" lastClr="000000"/>
            </a:solidFill>
          </a:endParaRPr>
        </a:p>
      </xdr:txBody>
    </xdr:sp>
    <xdr:clientData fPrintsWithSheet="0"/>
  </xdr:twoCellAnchor>
  <xdr:twoCellAnchor editAs="oneCell">
    <xdr:from>
      <xdr:col>2</xdr:col>
      <xdr:colOff>1390951</xdr:colOff>
      <xdr:row>12</xdr:row>
      <xdr:rowOff>26337</xdr:rowOff>
    </xdr:from>
    <xdr:to>
      <xdr:col>3</xdr:col>
      <xdr:colOff>1970313</xdr:colOff>
      <xdr:row>13</xdr:row>
      <xdr:rowOff>449124</xdr:rowOff>
    </xdr:to>
    <xdr:sp macro="" textlink="">
      <xdr:nvSpPr>
        <xdr:cNvPr id="26" name="Rectangle: Rounded Corners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7B0244-89AD-3660-C02E-BBE26D472BC0}"/>
            </a:ext>
          </a:extLst>
        </xdr:cNvPr>
        <xdr:cNvSpPr/>
      </xdr:nvSpPr>
      <xdr:spPr>
        <a:xfrm>
          <a:off x="6993290" y="6417305"/>
          <a:ext cx="2515088" cy="9144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CLICK</a:t>
          </a:r>
          <a:r>
            <a:rPr lang="en-US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HERE TO ADD PERSONNEL</a:t>
          </a:r>
          <a:endParaRPr lang="en-US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4</xdr:col>
      <xdr:colOff>348226</xdr:colOff>
      <xdr:row>1</xdr:row>
      <xdr:rowOff>204839</xdr:rowOff>
    </xdr:from>
    <xdr:to>
      <xdr:col>9</xdr:col>
      <xdr:colOff>512096</xdr:colOff>
      <xdr:row>11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80BED2-B0D2-2068-6577-B377EEFCF691}"/>
            </a:ext>
          </a:extLst>
        </xdr:cNvPr>
        <xdr:cNvSpPr txBox="1"/>
      </xdr:nvSpPr>
      <xdr:spPr>
        <a:xfrm>
          <a:off x="10385323" y="696452"/>
          <a:ext cx="4066047" cy="47112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HOW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TO COPY BUDGET TABLE FROM MICROSOFT EXCEL AND PASTE INTO GRANT APPLICATION (MICROSOFT WORD).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1. Select "Copy" Icon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in top left corner under "Home" tab.</a:t>
          </a: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2.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Open grant application,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scroll to the first budget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table, right click on the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directional box in top</a:t>
          </a:r>
        </a:p>
        <a:p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left corner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3. Select "Keep Text Only"</a:t>
          </a: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4. Verify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440403</xdr:colOff>
      <xdr:row>2</xdr:row>
      <xdr:rowOff>368710</xdr:rowOff>
    </xdr:from>
    <xdr:to>
      <xdr:col>9</xdr:col>
      <xdr:colOff>240124</xdr:colOff>
      <xdr:row>5</xdr:row>
      <xdr:rowOff>62331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7D01B0-BC48-74C2-F0F5-46A8A696A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50645" y="1351936"/>
          <a:ext cx="1028753" cy="1168460"/>
        </a:xfrm>
        <a:prstGeom prst="rect">
          <a:avLst/>
        </a:prstGeom>
      </xdr:spPr>
    </xdr:pic>
    <xdr:clientData/>
  </xdr:twoCellAnchor>
  <xdr:twoCellAnchor editAs="oneCell">
    <xdr:from>
      <xdr:col>6</xdr:col>
      <xdr:colOff>358470</xdr:colOff>
      <xdr:row>5</xdr:row>
      <xdr:rowOff>215080</xdr:rowOff>
    </xdr:from>
    <xdr:to>
      <xdr:col>9</xdr:col>
      <xdr:colOff>341777</xdr:colOff>
      <xdr:row>8</xdr:row>
      <xdr:rowOff>225323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AF33501-A740-1E59-8E36-D23A62BC2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7905" y="2673145"/>
          <a:ext cx="2093146" cy="1485081"/>
        </a:xfrm>
        <a:prstGeom prst="rect">
          <a:avLst/>
        </a:prstGeom>
      </xdr:spPr>
    </xdr:pic>
    <xdr:clientData/>
  </xdr:twoCellAnchor>
  <xdr:twoCellAnchor editAs="oneCell">
    <xdr:from>
      <xdr:col>7</xdr:col>
      <xdr:colOff>143387</xdr:colOff>
      <xdr:row>8</xdr:row>
      <xdr:rowOff>378952</xdr:rowOff>
    </xdr:from>
    <xdr:to>
      <xdr:col>9</xdr:col>
      <xdr:colOff>463835</xdr:colOff>
      <xdr:row>10</xdr:row>
      <xdr:rowOff>75211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A10D1CE-09D9-CF99-AFF8-B0D5474D5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3629" y="4311855"/>
          <a:ext cx="1549480" cy="679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882965</xdr:colOff>
      <xdr:row>12</xdr:row>
      <xdr:rowOff>27181</xdr:rowOff>
    </xdr:from>
    <xdr:to>
      <xdr:col>4</xdr:col>
      <xdr:colOff>1697404</xdr:colOff>
      <xdr:row>13</xdr:row>
      <xdr:rowOff>149061</xdr:rowOff>
    </xdr:to>
    <xdr:sp macro="[0]!RectangleRoundedCorners1_Click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3C1AA3-A4ED-4B9C-9C92-F31E32D84872}"/>
            </a:ext>
          </a:extLst>
        </xdr:cNvPr>
        <xdr:cNvSpPr>
          <a:spLocks noChangeAspect="1"/>
        </xdr:cNvSpPr>
      </xdr:nvSpPr>
      <xdr:spPr>
        <a:xfrm>
          <a:off x="11384888" y="9564393"/>
          <a:ext cx="2511843" cy="921491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 TO ADD FRINGE</a:t>
          </a:r>
          <a:endParaRPr lang="en-US" sz="14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11</xdr:row>
      <xdr:rowOff>97693</xdr:rowOff>
    </xdr:from>
    <xdr:to>
      <xdr:col>2</xdr:col>
      <xdr:colOff>1318846</xdr:colOff>
      <xdr:row>13</xdr:row>
      <xdr:rowOff>488463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B25D497-963E-1D49-302B-119060F37B63}"/>
            </a:ext>
          </a:extLst>
        </xdr:cNvPr>
        <xdr:cNvGrpSpPr/>
      </xdr:nvGrpSpPr>
      <xdr:grpSpPr>
        <a:xfrm>
          <a:off x="0" y="8828943"/>
          <a:ext cx="10062308" cy="1599712"/>
          <a:chOff x="0" y="9463943"/>
          <a:chExt cx="9711719" cy="1392115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2F11397F-82C7-45AD-8C1A-904818F45033}"/>
              </a:ext>
            </a:extLst>
          </xdr:cNvPr>
          <xdr:cNvSpPr txBox="1">
            <a:spLocks/>
          </xdr:cNvSpPr>
        </xdr:nvSpPr>
        <xdr:spPr>
          <a:xfrm>
            <a:off x="0" y="9463943"/>
            <a:ext cx="9711719" cy="1392115"/>
          </a:xfrm>
          <a:prstGeom prst="rect">
            <a:avLst/>
          </a:prstGeom>
          <a:solidFill>
            <a:schemeClr val="lt1"/>
          </a:solidFill>
          <a:ln w="1270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1.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Enter personnel name &amp; title</a:t>
            </a:r>
          </a:p>
          <a:p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2. Enter budget amount excluding fringe (fringe calculates on next tab)</a:t>
            </a:r>
          </a:p>
          <a:p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3. Portion of </a:t>
            </a:r>
            <a:r>
              <a:rPr lang="en-US" sz="1400" b="1" baseline="0">
                <a:latin typeface="Arial" panose="020B0604020202020204" pitchFamily="34" charset="0"/>
                <a:cs typeface="Arial" panose="020B0604020202020204" pitchFamily="34" charset="0"/>
              </a:rPr>
              <a:t>budget 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that will be grant (if any) &amp; portion that will be match (if any)</a:t>
            </a: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*Budget should ONLY be the portion represented by the grant (WCMP + match). Ex: Jane makes $100,000/year. This specific project includes $35,000 for Jane. The budget table should reflect $35,000 </a:t>
            </a:r>
            <a:r>
              <a:rPr lang="en-US" sz="1400" i="1" baseline="0">
                <a:latin typeface="Arial" panose="020B0604020202020204" pitchFamily="34" charset="0"/>
                <a:cs typeface="Arial" panose="020B0604020202020204" pitchFamily="34" charset="0"/>
              </a:rPr>
              <a:t>not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$100,000.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D5D792B-A120-4831-84E6-7149859C6A87}"/>
              </a:ext>
            </a:extLst>
          </xdr:cNvPr>
          <xdr:cNvSpPr txBox="1"/>
        </xdr:nvSpPr>
        <xdr:spPr>
          <a:xfrm>
            <a:off x="6684437" y="9523424"/>
            <a:ext cx="2915227" cy="84666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** WCMP,</a:t>
            </a:r>
            <a:r>
              <a:rPr lang="en-US" sz="12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Match, and Budget Totals will automatically round to nearest dollar**</a:t>
            </a:r>
            <a:endParaRPr lang="en-US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883214</xdr:colOff>
      <xdr:row>12</xdr:row>
      <xdr:rowOff>21948</xdr:rowOff>
    </xdr:from>
    <xdr:to>
      <xdr:col>8</xdr:col>
      <xdr:colOff>0</xdr:colOff>
      <xdr:row>13</xdr:row>
      <xdr:rowOff>137477</xdr:rowOff>
    </xdr:to>
    <xdr:sp macro="[0]!RectangleRoundedCorners1_Click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0EB5A8-1F77-46D7-B63A-FB6FF98FC3C7}"/>
            </a:ext>
          </a:extLst>
        </xdr:cNvPr>
        <xdr:cNvSpPr>
          <a:spLocks noChangeAspect="1"/>
        </xdr:cNvSpPr>
      </xdr:nvSpPr>
      <xdr:spPr>
        <a:xfrm>
          <a:off x="13855357" y="9469193"/>
          <a:ext cx="2512092" cy="918998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 TO ADD TRAVEL</a:t>
          </a:r>
          <a:endParaRPr lang="en-US" sz="14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12</xdr:row>
      <xdr:rowOff>25921</xdr:rowOff>
    </xdr:from>
    <xdr:to>
      <xdr:col>5</xdr:col>
      <xdr:colOff>544285</xdr:colOff>
      <xdr:row>13</xdr:row>
      <xdr:rowOff>453993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5B41445-F508-CA16-9D35-11D0FF2B5063}"/>
            </a:ext>
          </a:extLst>
        </xdr:cNvPr>
        <xdr:cNvGrpSpPr/>
      </xdr:nvGrpSpPr>
      <xdr:grpSpPr>
        <a:xfrm>
          <a:off x="0" y="8915921"/>
          <a:ext cx="11922448" cy="1231541"/>
          <a:chOff x="0" y="9423383"/>
          <a:chExt cx="9711719" cy="1235714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4B66F3E-CE7B-442A-97D5-6B9881E28585}"/>
              </a:ext>
            </a:extLst>
          </xdr:cNvPr>
          <xdr:cNvSpPr txBox="1"/>
        </xdr:nvSpPr>
        <xdr:spPr>
          <a:xfrm>
            <a:off x="0" y="9423383"/>
            <a:ext cx="9711719" cy="1235714"/>
          </a:xfrm>
          <a:prstGeom prst="rect">
            <a:avLst/>
          </a:prstGeom>
          <a:solidFill>
            <a:schemeClr val="lt1"/>
          </a:solidFill>
          <a:ln w="12700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1.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Personnel Name and budget auto-filled from previous tab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2. Provide description of fringe benefits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3. Enter total fringe in dollars. Fringe % autocalculates.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4. Portion of </a:t>
            </a:r>
            <a:r>
              <a:rPr lang="en-US" sz="1200" b="1" baseline="0">
                <a:latin typeface="Arial" panose="020B0604020202020204" pitchFamily="34" charset="0"/>
                <a:cs typeface="Arial" panose="020B0604020202020204" pitchFamily="34" charset="0"/>
              </a:rPr>
              <a:t>Fringe Total ($) 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that will be grant (if any) &amp; portion that will be match (if any)</a:t>
            </a: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2ECDACD-12EB-40DC-8490-163D9DC239E0}"/>
              </a:ext>
            </a:extLst>
          </xdr:cNvPr>
          <xdr:cNvSpPr txBox="1"/>
        </xdr:nvSpPr>
        <xdr:spPr>
          <a:xfrm>
            <a:off x="6745496" y="9535636"/>
            <a:ext cx="2915227" cy="846666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** WCMP,</a:t>
            </a:r>
            <a:r>
              <a:rPr lang="en-US" sz="12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Match, and Budget Totals will automatically round to nearest dollar**</a:t>
            </a:r>
            <a:endParaRPr lang="en-US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20484</xdr:colOff>
      <xdr:row>12</xdr:row>
      <xdr:rowOff>20484</xdr:rowOff>
    </xdr:from>
    <xdr:to>
      <xdr:col>5</xdr:col>
      <xdr:colOff>1142182</xdr:colOff>
      <xdr:row>14</xdr:row>
      <xdr:rowOff>74561</xdr:rowOff>
    </xdr:to>
    <xdr:sp macro="[0]!RectangleRoundedCorners1_Click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CD8018-46F6-43C0-715A-C4955DECD594}"/>
            </a:ext>
          </a:extLst>
        </xdr:cNvPr>
        <xdr:cNvSpPr>
          <a:spLocks noChangeAspect="1"/>
        </xdr:cNvSpPr>
      </xdr:nvSpPr>
      <xdr:spPr>
        <a:xfrm>
          <a:off x="9525000" y="5182419"/>
          <a:ext cx="2514600" cy="9144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 TO ADD EQUIPMENT</a:t>
          </a:r>
          <a:endParaRPr lang="en-US" sz="14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11</xdr:row>
      <xdr:rowOff>429468</xdr:rowOff>
    </xdr:from>
    <xdr:to>
      <xdr:col>3</xdr:col>
      <xdr:colOff>10242</xdr:colOff>
      <xdr:row>14</xdr:row>
      <xdr:rowOff>326700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B7723BC-BB43-4D48-3A25-F171C2DFCB64}"/>
            </a:ext>
          </a:extLst>
        </xdr:cNvPr>
        <xdr:cNvGrpSpPr/>
      </xdr:nvGrpSpPr>
      <xdr:grpSpPr>
        <a:xfrm>
          <a:off x="0" y="7229457"/>
          <a:ext cx="8168378" cy="1190802"/>
          <a:chOff x="0" y="5160907"/>
          <a:chExt cx="7988710" cy="1188064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2974D9B9-E638-B6F0-0776-7429DB368AFE}"/>
              </a:ext>
            </a:extLst>
          </xdr:cNvPr>
          <xdr:cNvSpPr txBox="1"/>
        </xdr:nvSpPr>
        <xdr:spPr>
          <a:xfrm>
            <a:off x="0" y="5160907"/>
            <a:ext cx="7988710" cy="1188064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1. 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Enter brief summary of travel. One type of activity per row.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2. Destination (city &amp; state)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3. Reason for travel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4. Portion of travel expense that will be grant (if any) &amp; portion that will be match (if any)</a:t>
            </a: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DDF93547-E7DB-4F41-B48B-3CC476EECFB0}"/>
              </a:ext>
            </a:extLst>
          </xdr:cNvPr>
          <xdr:cNvSpPr txBox="1"/>
        </xdr:nvSpPr>
        <xdr:spPr>
          <a:xfrm>
            <a:off x="5069758" y="5233629"/>
            <a:ext cx="2915227" cy="8466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** WCMP,</a:t>
            </a:r>
            <a:r>
              <a:rPr lang="en-US" sz="12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Match, and Budget Totals will automatically round to nearest dollar**</a:t>
            </a:r>
            <a:endParaRPr lang="en-US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1097346</xdr:colOff>
      <xdr:row>12</xdr:row>
      <xdr:rowOff>37352</xdr:rowOff>
    </xdr:from>
    <xdr:to>
      <xdr:col>8</xdr:col>
      <xdr:colOff>1084397</xdr:colOff>
      <xdr:row>14</xdr:row>
      <xdr:rowOff>55056</xdr:rowOff>
    </xdr:to>
    <xdr:sp macro="[0]!RectangleRoundedCorners1_Click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F18BF0-F559-4858-A1CE-7504617AD484}"/>
            </a:ext>
          </a:extLst>
        </xdr:cNvPr>
        <xdr:cNvSpPr>
          <a:spLocks noChangeAspect="1"/>
        </xdr:cNvSpPr>
      </xdr:nvSpPr>
      <xdr:spPr>
        <a:xfrm>
          <a:off x="13286856" y="7657352"/>
          <a:ext cx="2514600" cy="1284529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 TO ADD SUPPLIES</a:t>
          </a:r>
          <a:endParaRPr lang="en-US" sz="14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12</xdr:row>
      <xdr:rowOff>20356</xdr:rowOff>
    </xdr:from>
    <xdr:to>
      <xdr:col>4</xdr:col>
      <xdr:colOff>423334</xdr:colOff>
      <xdr:row>14</xdr:row>
      <xdr:rowOff>852716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623F4674-561D-087C-9647-C4D353EE7432}"/>
            </a:ext>
          </a:extLst>
        </xdr:cNvPr>
        <xdr:cNvGrpSpPr/>
      </xdr:nvGrpSpPr>
      <xdr:grpSpPr>
        <a:xfrm>
          <a:off x="0" y="7241213"/>
          <a:ext cx="10655905" cy="2102360"/>
          <a:chOff x="0" y="7640355"/>
          <a:chExt cx="11895667" cy="1643530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4C564860-1997-4EB0-8721-2B535E6D9FF8}"/>
              </a:ext>
            </a:extLst>
          </xdr:cNvPr>
          <xdr:cNvSpPr txBox="1"/>
        </xdr:nvSpPr>
        <xdr:spPr>
          <a:xfrm>
            <a:off x="0" y="7640355"/>
            <a:ext cx="11895667" cy="164353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1.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Enter brief description of equipment.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2. What is the reason for puchasing?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3. Was a lease versus purchase analysis* completed? If yes, please include.</a:t>
            </a:r>
          </a:p>
          <a:p>
            <a:pPr marL="457200" marR="0" lvl="1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20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*required if over $10,000/item. Include attachment with details.</a:t>
            </a:r>
            <a:endParaRPr lang="en-US" sz="1200" i="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4. Price per item and total number of items to be purchased. Total rounds to the nearest whole dollar.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5. Portion of </a:t>
            </a:r>
            <a:r>
              <a:rPr lang="en-US" sz="1200" b="1" baseline="0">
                <a:latin typeface="Arial" panose="020B0604020202020204" pitchFamily="34" charset="0"/>
                <a:cs typeface="Arial" panose="020B0604020202020204" pitchFamily="34" charset="0"/>
              </a:rPr>
              <a:t>item total 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that will be grant (if any) &amp; portion that will be match (if any).</a:t>
            </a:r>
          </a:p>
          <a:p>
            <a:endParaRPr lang="en-US" sz="12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- Equipment includes items with a lifespan &gt;1 year and purchase cost &gt;$10,000 per item.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- Maintenance and software expenses should go in "other"</a:t>
            </a:r>
          </a:p>
          <a:p>
            <a:endParaRPr lang="en-US" sz="12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813B2FE3-9637-4FE8-8CCD-F7B94E61EFFD}"/>
              </a:ext>
            </a:extLst>
          </xdr:cNvPr>
          <xdr:cNvSpPr txBox="1"/>
        </xdr:nvSpPr>
        <xdr:spPr>
          <a:xfrm>
            <a:off x="8636000" y="7936688"/>
            <a:ext cx="2992197" cy="846666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** WCMP,</a:t>
            </a:r>
            <a:r>
              <a:rPr lang="en-US" sz="12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Match, and Budget Totals will automatically round to nearest dollar**</a:t>
            </a:r>
            <a:endParaRPr lang="en-US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487218</xdr:colOff>
      <xdr:row>19</xdr:row>
      <xdr:rowOff>23092</xdr:rowOff>
    </xdr:from>
    <xdr:to>
      <xdr:col>6</xdr:col>
      <xdr:colOff>1607766</xdr:colOff>
      <xdr:row>20</xdr:row>
      <xdr:rowOff>300761</xdr:rowOff>
    </xdr:to>
    <xdr:sp macro="[0]!RectangleRoundedCorners1_Click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92C61-BAF5-4FAB-9AC0-0E1FCDD36482}"/>
            </a:ext>
          </a:extLst>
        </xdr:cNvPr>
        <xdr:cNvSpPr>
          <a:spLocks noChangeAspect="1"/>
        </xdr:cNvSpPr>
      </xdr:nvSpPr>
      <xdr:spPr>
        <a:xfrm>
          <a:off x="11847945" y="7643092"/>
          <a:ext cx="2514600" cy="912669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 TO ADD CONTRACTUAL</a:t>
          </a:r>
          <a:endParaRPr lang="en-US" sz="14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2457</xdr:colOff>
      <xdr:row>18</xdr:row>
      <xdr:rowOff>160335</xdr:rowOff>
    </xdr:from>
    <xdr:to>
      <xdr:col>4</xdr:col>
      <xdr:colOff>0</xdr:colOff>
      <xdr:row>20</xdr:row>
      <xdr:rowOff>965914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C20CC139-CD30-8824-7384-EAE62DDC5787}"/>
            </a:ext>
          </a:extLst>
        </xdr:cNvPr>
        <xdr:cNvGrpSpPr/>
      </xdr:nvGrpSpPr>
      <xdr:grpSpPr>
        <a:xfrm>
          <a:off x="2457" y="11590335"/>
          <a:ext cx="9826628" cy="1682058"/>
          <a:chOff x="0" y="7466759"/>
          <a:chExt cx="9846798" cy="1624036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C60A8609-B84F-4298-A9B9-3746E81FD0A7}"/>
              </a:ext>
            </a:extLst>
          </xdr:cNvPr>
          <xdr:cNvSpPr txBox="1"/>
        </xdr:nvSpPr>
        <xdr:spPr>
          <a:xfrm>
            <a:off x="0" y="7536200"/>
            <a:ext cx="9846798" cy="1554595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1.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Enter brief description of supply.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2. Price per item and total number of items to be purchased. Total rounds to nearest whole dollar.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3. Portion of </a:t>
            </a:r>
            <a:r>
              <a:rPr lang="en-US" sz="1200" b="1" baseline="0">
                <a:latin typeface="Arial" panose="020B0604020202020204" pitchFamily="34" charset="0"/>
                <a:cs typeface="Arial" panose="020B0604020202020204" pitchFamily="34" charset="0"/>
              </a:rPr>
              <a:t>Item Total 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that will be grant (if any) &amp; portion that will be match (if any).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4. Email lauren.leckwee@wisconsin.gov if you require more rows.</a:t>
            </a:r>
          </a:p>
          <a:p>
            <a:endParaRPr lang="en-US" sz="12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Supplies are considered to have a lifespan &lt;1 year and are &lt;$10,000 otherwise use equipment or "other" tab.</a:t>
            </a:r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B2B6B7B-47A2-B963-DE9C-645C148B8B1E}"/>
              </a:ext>
            </a:extLst>
          </xdr:cNvPr>
          <xdr:cNvSpPr txBox="1"/>
        </xdr:nvSpPr>
        <xdr:spPr>
          <a:xfrm>
            <a:off x="6920582" y="7466759"/>
            <a:ext cx="2915227" cy="8466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** WCMP,</a:t>
            </a:r>
            <a:r>
              <a:rPr lang="en-US" sz="12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Match, and Budget Totals will automatically round to nearest dollar**</a:t>
            </a:r>
            <a:endParaRPr lang="en-US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122430</xdr:colOff>
      <xdr:row>12</xdr:row>
      <xdr:rowOff>23092</xdr:rowOff>
    </xdr:from>
    <xdr:to>
      <xdr:col>3</xdr:col>
      <xdr:colOff>2634574</xdr:colOff>
      <xdr:row>13</xdr:row>
      <xdr:rowOff>233208</xdr:rowOff>
    </xdr:to>
    <xdr:sp macro="[0]!RectangleRoundedCorners1_Click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FB7004-64FB-4603-9FA5-BFACC74E46DA}"/>
            </a:ext>
          </a:extLst>
        </xdr:cNvPr>
        <xdr:cNvSpPr>
          <a:spLocks noChangeAspect="1"/>
        </xdr:cNvSpPr>
      </xdr:nvSpPr>
      <xdr:spPr>
        <a:xfrm>
          <a:off x="12984558" y="8453730"/>
          <a:ext cx="2512144" cy="912669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 TO ADD OTHER</a:t>
          </a:r>
          <a:endParaRPr lang="en-US" sz="14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27021</xdr:colOff>
      <xdr:row>12</xdr:row>
      <xdr:rowOff>5912</xdr:rowOff>
    </xdr:from>
    <xdr:to>
      <xdr:col>2</xdr:col>
      <xdr:colOff>0</xdr:colOff>
      <xdr:row>13</xdr:row>
      <xdr:rowOff>378299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DE271A3-4E1A-2175-6929-0CBE9F93E6E1}"/>
            </a:ext>
          </a:extLst>
        </xdr:cNvPr>
        <xdr:cNvGrpSpPr/>
      </xdr:nvGrpSpPr>
      <xdr:grpSpPr>
        <a:xfrm>
          <a:off x="27021" y="8010489"/>
          <a:ext cx="10508613" cy="1078937"/>
          <a:chOff x="27021" y="11488579"/>
          <a:chExt cx="10511277" cy="2681292"/>
        </a:xfrm>
      </xdr:grpSpPr>
      <xdr:sp macro="" textlink="" fLocksText="0">
        <xdr:nvSpPr>
          <xdr:cNvPr id="3" name="TextBox 2">
            <a:extLst>
              <a:ext uri="{FF2B5EF4-FFF2-40B4-BE49-F238E27FC236}">
                <a16:creationId xmlns:a16="http://schemas.microsoft.com/office/drawing/2014/main" id="{7453FE8C-6A96-4818-BB9D-D9B01E1BA7F5}"/>
              </a:ext>
            </a:extLst>
          </xdr:cNvPr>
          <xdr:cNvSpPr txBox="1"/>
        </xdr:nvSpPr>
        <xdr:spPr>
          <a:xfrm>
            <a:off x="27021" y="11488579"/>
            <a:ext cx="10511277" cy="2681292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1.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Must include name of contractor (if known) and scope of work/tasks to be completed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2. Do not include cost of supplies or equipment in this category.</a:t>
            </a:r>
          </a:p>
          <a:p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3. Portion that will be grant (if any) &amp; portion that will be match (if any)</a:t>
            </a: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 fLocksText="0">
        <xdr:nvSpPr>
          <xdr:cNvPr id="4" name="TextBox 3">
            <a:extLst>
              <a:ext uri="{FF2B5EF4-FFF2-40B4-BE49-F238E27FC236}">
                <a16:creationId xmlns:a16="http://schemas.microsoft.com/office/drawing/2014/main" id="{32FB769F-4EEA-4A3D-8717-AC25E44BF2F0}"/>
              </a:ext>
            </a:extLst>
          </xdr:cNvPr>
          <xdr:cNvSpPr txBox="1"/>
        </xdr:nvSpPr>
        <xdr:spPr>
          <a:xfrm>
            <a:off x="7376809" y="11660808"/>
            <a:ext cx="2915227" cy="2221529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** WCMP,</a:t>
            </a:r>
            <a:r>
              <a:rPr lang="en-US" sz="12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Match, and Budget Totals will automatically round to nearest dollar**</a:t>
            </a:r>
            <a:endParaRPr lang="en-US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108920</xdr:colOff>
      <xdr:row>12</xdr:row>
      <xdr:rowOff>36603</xdr:rowOff>
    </xdr:from>
    <xdr:to>
      <xdr:col>3</xdr:col>
      <xdr:colOff>2621064</xdr:colOff>
      <xdr:row>13</xdr:row>
      <xdr:rowOff>314272</xdr:rowOff>
    </xdr:to>
    <xdr:sp macro="[0]!RectangleRoundedCorners1_Click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9E0AC-897D-488D-9692-F0199CE6C4D8}"/>
            </a:ext>
          </a:extLst>
        </xdr:cNvPr>
        <xdr:cNvSpPr>
          <a:spLocks noChangeAspect="1"/>
        </xdr:cNvSpPr>
      </xdr:nvSpPr>
      <xdr:spPr>
        <a:xfrm>
          <a:off x="12944026" y="7589050"/>
          <a:ext cx="2512144" cy="912669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 TO ADD INDIRECT</a:t>
          </a:r>
          <a:endParaRPr lang="en-US" sz="14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13511</xdr:colOff>
      <xdr:row>12</xdr:row>
      <xdr:rowOff>24286</xdr:rowOff>
    </xdr:from>
    <xdr:to>
      <xdr:col>2</xdr:col>
      <xdr:colOff>13511</xdr:colOff>
      <xdr:row>13</xdr:row>
      <xdr:rowOff>581204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38E3654-4E5A-BA91-1F6F-EBD1B07A0195}"/>
            </a:ext>
          </a:extLst>
        </xdr:cNvPr>
        <xdr:cNvGrpSpPr/>
      </xdr:nvGrpSpPr>
      <xdr:grpSpPr>
        <a:xfrm>
          <a:off x="13511" y="8846733"/>
          <a:ext cx="10511277" cy="1191918"/>
          <a:chOff x="13511" y="7576733"/>
          <a:chExt cx="10511277" cy="1191918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0DCA8A6-1A69-4E3A-9EB4-0A6B9FDA128F}"/>
              </a:ext>
            </a:extLst>
          </xdr:cNvPr>
          <xdr:cNvSpPr txBox="1"/>
        </xdr:nvSpPr>
        <xdr:spPr>
          <a:xfrm>
            <a:off x="13511" y="7576733"/>
            <a:ext cx="10511277" cy="1191918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 b="1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1.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Enter brief description of all other expenses/work. One row per item/task.</a:t>
            </a:r>
          </a:p>
          <a:p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2. Portion that will be grant (if any) &amp; portion that will be match (if any)</a:t>
            </a: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3195EC5F-6743-4790-B351-70FE07552D00}"/>
              </a:ext>
            </a:extLst>
          </xdr:cNvPr>
          <xdr:cNvSpPr txBox="1"/>
        </xdr:nvSpPr>
        <xdr:spPr>
          <a:xfrm>
            <a:off x="7160638" y="7654391"/>
            <a:ext cx="2915227" cy="846666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4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** WCMP,</a:t>
            </a:r>
            <a:r>
              <a:rPr lang="en-US" sz="14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Match, and Budget Totals will automatically round to nearest dollar**</a:t>
            </a:r>
            <a:endParaRPr lang="en-US" sz="14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176473</xdr:colOff>
      <xdr:row>10</xdr:row>
      <xdr:rowOff>50113</xdr:rowOff>
    </xdr:from>
    <xdr:to>
      <xdr:col>3</xdr:col>
      <xdr:colOff>2688617</xdr:colOff>
      <xdr:row>11</xdr:row>
      <xdr:rowOff>327782</xdr:rowOff>
    </xdr:to>
    <xdr:sp macro="[0]!RectangleRoundedCorners1_Click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549B5E-4E2C-4DB4-A554-6D902A393FC0}"/>
            </a:ext>
          </a:extLst>
        </xdr:cNvPr>
        <xdr:cNvSpPr>
          <a:spLocks noChangeAspect="1"/>
        </xdr:cNvSpPr>
      </xdr:nvSpPr>
      <xdr:spPr>
        <a:xfrm>
          <a:off x="13016173" y="7600263"/>
          <a:ext cx="2509577" cy="912669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400" b="1" baseline="0">
              <a:ln>
                <a:noFill/>
              </a:ln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CLICK HERE TO RETURN TO  BUDGET TABLE</a:t>
          </a:r>
          <a:endParaRPr lang="en-US" sz="1400" b="1">
            <a:ln>
              <a:noFill/>
            </a:ln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57727</xdr:colOff>
      <xdr:row>9</xdr:row>
      <xdr:rowOff>286439</xdr:rowOff>
    </xdr:from>
    <xdr:to>
      <xdr:col>2</xdr:col>
      <xdr:colOff>155898</xdr:colOff>
      <xdr:row>11</xdr:row>
      <xdr:rowOff>1235366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BE92D17-90BA-D741-6427-FEAB5F867E58}"/>
            </a:ext>
          </a:extLst>
        </xdr:cNvPr>
        <xdr:cNvGrpSpPr/>
      </xdr:nvGrpSpPr>
      <xdr:grpSpPr>
        <a:xfrm>
          <a:off x="57727" y="7294530"/>
          <a:ext cx="10627626" cy="2218927"/>
          <a:chOff x="0" y="7200789"/>
          <a:chExt cx="10609359" cy="1836354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E5F5AEA7-E1AE-4323-8877-317DFAB76054}"/>
              </a:ext>
            </a:extLst>
          </xdr:cNvPr>
          <xdr:cNvSpPr txBox="1"/>
        </xdr:nvSpPr>
        <xdr:spPr>
          <a:xfrm>
            <a:off x="0" y="7255212"/>
            <a:ext cx="10511277" cy="17819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Instructions:</a:t>
            </a:r>
          </a:p>
          <a:p>
            <a:r>
              <a:rPr lang="en-US" sz="1400">
                <a:latin typeface="Arial" panose="020B0604020202020204" pitchFamily="34" charset="0"/>
                <a:cs typeface="Arial" panose="020B0604020202020204" pitchFamily="34" charset="0"/>
              </a:rPr>
              <a:t>1.</a:t>
            </a:r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 Enter brief reason for the indirect expense.</a:t>
            </a:r>
          </a:p>
          <a:p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2. Portion that will be grant (if any) &amp; portion that will be match (if any).</a:t>
            </a:r>
          </a:p>
          <a:p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3. Unrecovered match should be listed in separate row.</a:t>
            </a: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1400" baseline="0">
                <a:latin typeface="Arial" panose="020B0604020202020204" pitchFamily="34" charset="0"/>
                <a:cs typeface="Arial" panose="020B0604020202020204" pitchFamily="34" charset="0"/>
              </a:rPr>
              <a:t>*Federal direct cost base includes: Personnel, Fringe, Travel, Supples, &amp; Other. The calculations in this spreadsheet will reflect that. Please continue to use and list the negotiated rate calculations for your organization if different. Questions can be directed to lauren.leckwee@wisconsin.gov.</a:t>
            </a: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en-US" sz="1400" baseline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70FAD67-6B81-46BC-B49D-25DDE7820493}"/>
              </a:ext>
            </a:extLst>
          </xdr:cNvPr>
          <xdr:cNvSpPr txBox="1"/>
        </xdr:nvSpPr>
        <xdr:spPr>
          <a:xfrm>
            <a:off x="7694132" y="7200789"/>
            <a:ext cx="2915227" cy="8466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40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** WCMP,</a:t>
            </a:r>
            <a:r>
              <a:rPr lang="en-US" sz="1400" baseline="0">
                <a:solidFill>
                  <a:srgbClr val="C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Match, and Budget Totals will automatically round to nearest dollar**</a:t>
            </a:r>
            <a:endParaRPr lang="en-US" sz="14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20BEA1E-803D-4B14-8EB9-4FE8CC063F55}" name="BudgetTable" displayName="BudgetTable" ref="A1:D11" totalsRowCount="1" headerRowDxfId="190" dataDxfId="188" totalsRowDxfId="186" headerRowBorderDxfId="189" tableBorderDxfId="187" totalsRowBorderDxfId="185">
  <autoFilter ref="A1:D10" xr:uid="{520BEA1E-803D-4B14-8EB9-4FE8CC063F55}"/>
  <tableColumns count="4">
    <tableColumn id="1" xr3:uid="{37C3CF2D-D013-47A4-8CD3-CB04D2C9F961}" name="Activity (do not change categories)" totalsRowLabel="Total" dataDxfId="184" totalsRowDxfId="183"/>
    <tableColumn id="2" xr3:uid="{227F76F1-C9F6-48C3-BA28-712097D9F981}" name="WCMP Request " totalsRowFunction="custom" dataDxfId="182" totalsRowDxfId="181">
      <totalsRowFormula>SUM(B2:B3,B4:B9)</totalsRowFormula>
    </tableColumn>
    <tableColumn id="3" xr3:uid="{BBE4262A-2E02-4D4A-AEF4-9E8199A5B269}" name="Match" totalsRowFunction="custom" dataDxfId="180" totalsRowDxfId="179">
      <totalsRowFormula>SUM(C2:C3,C4:C9)</totalsRowFormula>
    </tableColumn>
    <tableColumn id="4" xr3:uid="{35B57D0B-386C-40D5-99C2-E736A135448C}" name="Total " totalsRowFunction="custom" dataDxfId="178" totalsRowDxfId="177">
      <totalsRowFormula>SUM(D2:D3,D4:D9)</totalsRowFormula>
    </tableColumn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B171DDA-2744-44E0-810E-2E78DF3FE920}" name="Personnel" displayName="Personnel" ref="A1:E11" totalsRowCount="1" headerRowDxfId="176" dataDxfId="174" totalsRowDxfId="172" headerRowBorderDxfId="175" tableBorderDxfId="173">
  <autoFilter ref="A1:E10" xr:uid="{E9941C91-A1CA-47C6-80E2-159926CEA06D}"/>
  <tableColumns count="5">
    <tableColumn id="1" xr3:uid="{A9E89237-B030-45DC-AE90-FE0E2C5B6B6E}" name="Personnel Name &amp; Title (one person per row)" totalsRowLabel="Total" dataDxfId="171" totalsRowDxfId="170"/>
    <tableColumn id="2" xr3:uid="{CD582400-2183-4B43-8DDB-C9E7344BA782}" name="Personnel Budget excluding fringe " totalsRowFunction="sum" dataDxfId="169" totalsRowDxfId="168" dataCellStyle="Currency"/>
    <tableColumn id="4" xr3:uid="{930ACEE3-036C-465A-935F-B1E9D8503751}" name="WCMP Budget" totalsRowFunction="sum" dataDxfId="167" totalsRowDxfId="166" dataCellStyle="Currency"/>
    <tableColumn id="5" xr3:uid="{7B0FD10F-5DEC-4D2F-8587-4C81FA55656B}" name="Match Budget" totalsRowFunction="sum" dataDxfId="165" totalsRowDxfId="164" dataCellStyle="Currency"/>
    <tableColumn id="6" xr3:uid="{71D1D180-6A53-46D0-AD57-AAA42C0FA6DB}" name="Total (must equal value in column B)" totalsRowFunction="sum" dataDxfId="163" totalsRowDxfId="162">
      <calculatedColumnFormula>Personnel[[#This Row],[WCMP Budget]]+Personnel[[#This Row],[Match Budget]]</calculatedColumnFormula>
    </tableColumn>
  </tableColumns>
  <tableStyleInfo name="TableStyleMedium4" showFirstColumn="0" showLastColumn="1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115401-9401-4FFA-8518-D59DF8E88394}" name="Fringe" displayName="Fringe" ref="A1:H11" totalsRowCount="1" headerRowDxfId="161" dataDxfId="159" totalsRowDxfId="157" headerRowBorderDxfId="160" tableBorderDxfId="158">
  <autoFilter ref="A1:H10" xr:uid="{E9941C91-A1CA-47C6-80E2-159926CEA06D}"/>
  <tableColumns count="8">
    <tableColumn id="1" xr3:uid="{7F783CFB-DE84-4EC1-94A9-F30C542AA0B3}" name="Personnel Name &amp; Title" dataDxfId="156" totalsRowDxfId="155">
      <calculatedColumnFormula>Personnel[[#This Row],[Personnel Name &amp; Title (one person per row)]]</calculatedColumnFormula>
    </tableColumn>
    <tableColumn id="9" xr3:uid="{50F29585-7C5C-49D2-88AA-AF7EE2934C30}" name="Description of Benefits/Fringe" totalsRowLabel="Total" dataDxfId="154" totalsRowDxfId="153"/>
    <tableColumn id="7" xr3:uid="{5D74961E-3D4D-4BDF-82E9-A1BB94A0663B}" name="Personnel Budget" totalsRowFunction="sum" dataDxfId="152" totalsRowDxfId="151">
      <calculatedColumnFormula>Personnel[[#This Row],[Personnel Budget excluding fringe ]]</calculatedColumnFormula>
    </tableColumn>
    <tableColumn id="8" xr3:uid="{92ACE4A3-0E40-4CA2-9F0F-16DE27AD8BF5}" name="Fringe Total ($)" totalsRowFunction="sum" dataDxfId="150" totalsRowDxfId="149" dataCellStyle="Currency"/>
    <tableColumn id="3" xr3:uid="{78D88D8A-5862-45B2-AD00-7F58D018DC6B}" name="Fringe %" dataDxfId="148" totalsRowDxfId="147" dataCellStyle="Percent">
      <calculatedColumnFormula>Fringe[[#This Row],[Fringe Total ($)]]/Fringe[[#This Row],[Personnel Budget]]</calculatedColumnFormula>
    </tableColumn>
    <tableColumn id="4" xr3:uid="{74B6DC00-E287-48F6-8A0D-4E1B86685AE3}" name="WCMP Budget" totalsRowFunction="sum" dataDxfId="146" totalsRowDxfId="145" dataCellStyle="Currency"/>
    <tableColumn id="5" xr3:uid="{DB2021C2-3FC2-48FA-BDD5-34A02DE4C11A}" name="Match Budget" totalsRowFunction="sum" dataDxfId="144" totalsRowDxfId="143" dataCellStyle="Currency"/>
    <tableColumn id="6" xr3:uid="{F3CF28E2-4A21-40C4-BFA5-EB37A1A10326}" name="Total (must equal value in column D)" totalsRowFunction="sum" dataDxfId="142" totalsRowDxfId="141">
      <calculatedColumnFormula>SUM(Fringe[[#This Row],[WCMP Budget]:[Match Budget]])</calculatedColumnFormula>
    </tableColumn>
  </tableColumns>
  <tableStyleInfo name="TableStyleMedium4" showFirstColumn="0" showLastColumn="1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941C91-A1CA-47C6-80E2-159926CEA06D}" name="Travel" displayName="Travel" ref="A1:F11" totalsRowCount="1" headerRowDxfId="140" dataDxfId="138" totalsRowDxfId="136" headerRowBorderDxfId="139" tableBorderDxfId="137">
  <autoFilter ref="A1:F10" xr:uid="{E9941C91-A1CA-47C6-80E2-159926CEA06D}"/>
  <tableColumns count="6">
    <tableColumn id="1" xr3:uid="{01B26F41-587A-45FF-93F9-4E341EF4CBB5}" name="Travel description (who, what, when, how)" dataDxfId="135" totalsRowDxfId="134"/>
    <tableColumn id="2" xr3:uid="{CF35C50E-6CBB-4C59-8431-6A7584299155}" name="Destination (where)" dataDxfId="133" totalsRowDxfId="132"/>
    <tableColumn id="3" xr3:uid="{5031640E-2B78-4996-9691-D15DFBBDA395}" name="Reason for travel (why)" totalsRowLabel="Total" dataDxfId="131" totalsRowDxfId="130"/>
    <tableColumn id="4" xr3:uid="{74DCED8D-E193-45E9-947B-250F5402FE73}" name="WCMP Budget" totalsRowFunction="sum" dataDxfId="129" totalsRowDxfId="128" dataCellStyle="Currency"/>
    <tableColumn id="5" xr3:uid="{65CE01FF-B4B9-4970-9C92-61C8E0799BAC}" name="Match Budget" totalsRowFunction="sum" dataDxfId="127" totalsRowDxfId="126" dataCellStyle="Currency"/>
    <tableColumn id="6" xr3:uid="{10186ACB-0193-4909-8C45-E3D8D5F26225}" name="Total " totalsRowFunction="sum" dataDxfId="125" totalsRowDxfId="124">
      <calculatedColumnFormula>Travel[[#This Row],[WCMP Budget]]+Travel[[#This Row],[Match Budget]]</calculatedColumnFormula>
    </tableColumn>
  </tableColumns>
  <tableStyleInfo name="TableStyleMedium4" showFirstColumn="0" showLastColumn="1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FC8852-5E67-4418-A12E-EC5FD748F71D}" name="Equipment" displayName="Equipment" ref="A1:I11" totalsRowCount="1" headerRowDxfId="123" dataDxfId="121" totalsRowDxfId="119" headerRowBorderDxfId="122" tableBorderDxfId="120">
  <autoFilter ref="A1:I10" xr:uid="{E9941C91-A1CA-47C6-80E2-159926CEA06D}"/>
  <tableColumns count="9">
    <tableColumn id="1" xr3:uid="{49ACCAB3-57A7-45F0-8099-33E06098071C}" name="Equipment Description (one type of item per row)" dataDxfId="118" totalsRowDxfId="117"/>
    <tableColumn id="2" xr3:uid="{9911B208-B0AD-46B4-AB3F-4D117CB098BB}" name="Reason for Purchase" dataDxfId="116" totalsRowDxfId="115"/>
    <tableColumn id="3" xr3:uid="{98C7F33B-FDDD-49CB-8D53-AA313401D34C}" name="Lease vs Purchase Analysis*" totalsRowLabel="Total" dataDxfId="114" totalsRowDxfId="113"/>
    <tableColumn id="8" xr3:uid="{7CBB2278-9EB8-487E-A14B-F7BED50EF70B}" name="Price per Unit" totalsRowFunction="sum" dataDxfId="112" totalsRowDxfId="111" dataCellStyle="Currency"/>
    <tableColumn id="7" xr3:uid="{B76C1CD4-9C4D-45A2-BC2A-275864059BAE}" name="Number of Units" dataDxfId="110" totalsRowDxfId="109"/>
    <tableColumn id="9" xr3:uid="{4C7073F4-7731-4379-9140-648B584125DF}" name="Item Total (rounded)" totalsRowFunction="sum" dataDxfId="108" totalsRowDxfId="107" dataCellStyle="Currency">
      <calculatedColumnFormula>ROUND(Equipment[[#This Row],[Price per Unit]]*Equipment[[#This Row],[Number of Units]],0)</calculatedColumnFormula>
    </tableColumn>
    <tableColumn id="4" xr3:uid="{624B6784-9443-483A-B8B3-4C5870EF494C}" name="WCMP Budget" totalsRowFunction="sum" dataDxfId="106" totalsRowDxfId="105" dataCellStyle="Currency"/>
    <tableColumn id="5" xr3:uid="{4D00F592-3EAB-4B7C-B0E8-32F942EA850C}" name="Match Budget" totalsRowFunction="sum" dataDxfId="104" totalsRowDxfId="103" dataCellStyle="Currency"/>
    <tableColumn id="6" xr3:uid="{535E9FBB-4CE9-4B83-AC6A-F04FB5628CDB}" name="Total (Must equal value in column F)" totalsRowFunction="sum" dataDxfId="102" totalsRowDxfId="101">
      <calculatedColumnFormula>Equipment[[#This Row],[WCMP Budget]]+Equipment[[#This Row],[Match Budget]]</calculatedColumnFormula>
    </tableColumn>
  </tableColumns>
  <tableStyleInfo name="TableStyleMedium4" showFirstColumn="0" showLastColumn="1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9C98BA-FB23-4173-8E06-9BF0F6B8A273}" name="Supplies" displayName="Supplies" ref="A1:G18" totalsRowCount="1" headerRowDxfId="100" dataDxfId="98" totalsRowDxfId="96" headerRowBorderDxfId="99" tableBorderDxfId="97">
  <autoFilter ref="A1:G17" xr:uid="{E9941C91-A1CA-47C6-80E2-159926CEA06D}"/>
  <tableColumns count="7">
    <tableColumn id="1" xr3:uid="{9EDA1B78-0208-4027-B505-DA941D1AF33F}" name="Supply Description (one type of item per row)" totalsRowLabel="Total" dataDxfId="95" totalsRowDxfId="94"/>
    <tableColumn id="8" xr3:uid="{E0CDEE60-E6F1-4CF5-AD22-3ED1DFE01F91}" name="Price per Unit" totalsRowFunction="sum" dataDxfId="93" totalsRowDxfId="92" dataCellStyle="Currency"/>
    <tableColumn id="7" xr3:uid="{234440DD-83BF-46CB-BB30-9134845180C0}" name="Number of Units" dataDxfId="91" totalsRowDxfId="90"/>
    <tableColumn id="9" xr3:uid="{8D23E9BA-BAF7-4187-9CD9-FF633813DE65}" name="Item Total (rounded)" totalsRowFunction="sum" dataDxfId="89" totalsRowDxfId="88" dataCellStyle="Currency">
      <calculatedColumnFormula>ROUND(Supplies[[#This Row],[Price per Unit]]*Supplies[[#This Row],[Number of Units]],0)</calculatedColumnFormula>
    </tableColumn>
    <tableColumn id="4" xr3:uid="{D727FB63-14C2-4872-90BD-F7471A9320B9}" name="WCMP Budget" totalsRowFunction="sum" dataDxfId="87" totalsRowDxfId="86" dataCellStyle="Currency"/>
    <tableColumn id="5" xr3:uid="{A72599EE-F508-4D0F-840C-7C1CD07B606C}" name="Match Budget" totalsRowFunction="sum" dataDxfId="85" totalsRowDxfId="84" dataCellStyle="Currency"/>
    <tableColumn id="6" xr3:uid="{AE8CEA26-EF99-4028-8046-231FF24D7A51}" name="Total (Must equal the value in Column D)" totalsRowFunction="sum" dataDxfId="83" totalsRowDxfId="82">
      <calculatedColumnFormula>Supplies[[#This Row],[WCMP Budget]]+Supplies[[#This Row],[Match Budget]]</calculatedColumnFormula>
    </tableColumn>
  </tableColumns>
  <tableStyleInfo name="TableStyleMedium4" showFirstColumn="0" showLastColumn="1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08FC70-E364-44B8-939B-1481CCD9730F}" name="Contractual" displayName="Contractual" ref="A1:D11" totalsRowCount="1" headerRowDxfId="81" dataDxfId="79" totalsRowDxfId="77" headerRowBorderDxfId="80" tableBorderDxfId="78">
  <autoFilter ref="A1:D10" xr:uid="{E9941C91-A1CA-47C6-80E2-159926CEA06D}"/>
  <tableColumns count="4">
    <tableColumn id="1" xr3:uid="{78754785-5FD3-41E3-BCF8-CA4117C1CA90}" name="Contractual Description" totalsRowLabel="Total" dataDxfId="76" totalsRowDxfId="75"/>
    <tableColumn id="4" xr3:uid="{118E757D-62C4-43C9-A5B0-4AA734BA6A75}" name="WCMP Budget" totalsRowFunction="sum" dataDxfId="74" totalsRowDxfId="73" dataCellStyle="Currency"/>
    <tableColumn id="5" xr3:uid="{104A3754-D0D1-4316-A970-81F5E66A3F09}" name="Match Budget" totalsRowFunction="sum" dataDxfId="72" totalsRowDxfId="71" dataCellStyle="Currency"/>
    <tableColumn id="6" xr3:uid="{25D9E271-72A4-46B4-8063-73FD46ABBECB}" name="Total " totalsRowFunction="sum" dataDxfId="70" totalsRowDxfId="69">
      <calculatedColumnFormula>Contractual[[#This Row],[WCMP Budget]]+Contractual[[#This Row],[Match Budget]]</calculatedColumnFormula>
    </tableColumn>
  </tableColumns>
  <tableStyleInfo name="TableStyleMedium4" showFirstColumn="0" showLastColumn="1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9DA3650-C5EC-450B-B16E-77F4333CB908}" name="Other" displayName="Other" ref="A1:D11" totalsRowCount="1" headerRowDxfId="68" dataDxfId="66" totalsRowDxfId="64" headerRowBorderDxfId="67" tableBorderDxfId="65">
  <autoFilter ref="A1:D10" xr:uid="{E9941C91-A1CA-47C6-80E2-159926CEA06D}"/>
  <tableColumns count="4">
    <tableColumn id="1" xr3:uid="{9380E2C2-3BB5-4777-9808-03D4AA7538E9}" name="Description" totalsRowLabel="Total" dataDxfId="63" totalsRowDxfId="62"/>
    <tableColumn id="4" xr3:uid="{E419DBE6-F082-4404-AC4D-78434C0D7BF5}" name="WCMP Budget" totalsRowFunction="sum" dataDxfId="61" totalsRowDxfId="60" dataCellStyle="Currency"/>
    <tableColumn id="5" xr3:uid="{2FB56324-B749-44F6-94F6-9D1DCDB7951E}" name="Match Budget" totalsRowFunction="sum" dataDxfId="59" totalsRowDxfId="58" dataCellStyle="Currency"/>
    <tableColumn id="6" xr3:uid="{3FC77BFD-6D05-45CE-8626-2C87B30E9B85}" name="Total " totalsRowFunction="sum" dataDxfId="57" totalsRowDxfId="56">
      <calculatedColumnFormula>Other[[#This Row],[WCMP Budget]]+Other[[#This Row],[Match Budget]]</calculatedColumnFormula>
    </tableColumn>
  </tableColumns>
  <tableStyleInfo name="TableStyleMedium4" showFirstColumn="0" showLastColumn="1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18EECF1-3F5B-49FE-AA9D-246AC228AD82}" name="Indirect" displayName="Indirect" ref="A1:D7" totalsRowCount="1" headerRowDxfId="55" dataDxfId="53" totalsRowDxfId="51" headerRowBorderDxfId="54" tableBorderDxfId="52">
  <autoFilter ref="A1:D6" xr:uid="{E9941C91-A1CA-47C6-80E2-159926CEA06D}"/>
  <tableColumns count="4">
    <tableColumn id="1" xr3:uid="{B763569D-ABCD-4EE7-B0BC-F000B571F2BF}" name="Indirect Justification" totalsRowLabel="Total" dataDxfId="50" totalsRowDxfId="49"/>
    <tableColumn id="4" xr3:uid="{82A00B8A-D3A3-4E4F-A06C-0E4C1667CFB1}" name="WCMP Budget" totalsRowFunction="custom" dataDxfId="48" totalsRowDxfId="47" dataCellStyle="Currency">
      <totalsRowFormula>SUBTOTAL(109,B3:B6)</totalsRowFormula>
    </tableColumn>
    <tableColumn id="5" xr3:uid="{4E19A102-26AB-4129-BC9A-55BDD989B456}" name="Match Budget" totalsRowFunction="custom" dataDxfId="46" totalsRowDxfId="45" dataCellStyle="Currency">
      <totalsRowFormula>SUBTOTAL(109,C3:C6)</totalsRowFormula>
    </tableColumn>
    <tableColumn id="6" xr3:uid="{95466DA6-A82C-4330-841A-6CC04D8F9005}" name="Total " totalsRowFunction="custom" dataDxfId="44" totalsRowDxfId="43">
      <calculatedColumnFormula>Indirect[[#This Row],[WCMP Budget]]+Indirect[[#This Row],[Match Budget]]</calculatedColumnFormula>
      <totalsRowFormula>SUBTOTAL(109,D3:D6)</totalsRowFormula>
    </tableColumn>
  </tableColumns>
  <tableStyleInfo name="TableStyleMedium4" showFirstColumn="0" showLastColumn="1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EAD9B-4EE2-4BF8-A416-BCD8C4A7A0EA}">
  <sheetPr codeName="Sheet1"/>
  <dimension ref="A1:J14"/>
  <sheetViews>
    <sheetView zoomScale="70" zoomScaleNormal="70" zoomScalePageLayoutView="65" workbookViewId="0">
      <selection sqref="A1:D11"/>
    </sheetView>
  </sheetViews>
  <sheetFormatPr defaultColWidth="0" defaultRowHeight="39" customHeight="1" zeroHeight="1" x14ac:dyDescent="0.35"/>
  <cols>
    <col min="1" max="1" width="63.26953125" style="9" customWidth="1"/>
    <col min="2" max="2" width="24.26953125" style="9" customWidth="1"/>
    <col min="3" max="3" width="27.7265625" style="9" customWidth="1"/>
    <col min="4" max="4" width="28.453125" style="9" customWidth="1"/>
    <col min="5" max="6" width="12.81640625" style="61" customWidth="1"/>
    <col min="7" max="7" width="12.54296875" style="61" customWidth="1"/>
    <col min="8" max="10" width="8.7265625" style="61" customWidth="1"/>
    <col min="11" max="16384" width="8.7265625" style="9" hidden="1"/>
  </cols>
  <sheetData>
    <row r="1" spans="1:4" ht="39" customHeight="1" x14ac:dyDescent="0.35">
      <c r="A1" s="6" t="s">
        <v>23</v>
      </c>
      <c r="B1" s="7" t="s">
        <v>1</v>
      </c>
      <c r="C1" s="7" t="s">
        <v>2</v>
      </c>
      <c r="D1" s="8" t="s">
        <v>3</v>
      </c>
    </row>
    <row r="2" spans="1:4" ht="39" customHeight="1" x14ac:dyDescent="0.35">
      <c r="A2" s="10" t="s">
        <v>17</v>
      </c>
      <c r="B2" s="11">
        <f>Personnel[[#Totals],[WCMP Budget]]</f>
        <v>0</v>
      </c>
      <c r="C2" s="11">
        <f>Personnel[[#Totals],[Match Budget]]</f>
        <v>0</v>
      </c>
      <c r="D2" s="12">
        <f>Personnel[[#Totals],[Total (must equal value in column B)]]</f>
        <v>0</v>
      </c>
    </row>
    <row r="3" spans="1:4" ht="39" customHeight="1" x14ac:dyDescent="0.35">
      <c r="A3" s="10" t="s">
        <v>4</v>
      </c>
      <c r="B3" s="13">
        <f>Fringe[[#Totals],[WCMP Budget]]</f>
        <v>0</v>
      </c>
      <c r="C3" s="13">
        <f>Fringe[[#Totals],[Match Budget]]</f>
        <v>0</v>
      </c>
      <c r="D3" s="14">
        <f>Fringe[[#Totals],[Total (must equal value in column D)]]</f>
        <v>0</v>
      </c>
    </row>
    <row r="4" spans="1:4" ht="39" customHeight="1" x14ac:dyDescent="0.35">
      <c r="A4" s="10" t="s">
        <v>13</v>
      </c>
      <c r="B4" s="15">
        <f>Equipment[[#Totals],[WCMP Budget]]</f>
        <v>0</v>
      </c>
      <c r="C4" s="15">
        <f>Equipment[[#Totals],[Match Budget]]</f>
        <v>0</v>
      </c>
      <c r="D4" s="16">
        <f>Equipment[[#Totals],[Total (Must equal value in column F)]]</f>
        <v>0</v>
      </c>
    </row>
    <row r="5" spans="1:4" ht="39" customHeight="1" x14ac:dyDescent="0.35">
      <c r="A5" s="10" t="s">
        <v>14</v>
      </c>
      <c r="B5" s="15">
        <f>Travel[[#Totals],[WCMP Budget]]</f>
        <v>0</v>
      </c>
      <c r="C5" s="15">
        <f>Travel[[#Totals],[Match Budget]]</f>
        <v>0</v>
      </c>
      <c r="D5" s="16">
        <f>Travel[[#Totals],[Total ]]</f>
        <v>0</v>
      </c>
    </row>
    <row r="6" spans="1:4" ht="39" customHeight="1" x14ac:dyDescent="0.35">
      <c r="A6" s="10" t="s">
        <v>15</v>
      </c>
      <c r="B6" s="15">
        <f>Supplies[[#Totals],[WCMP Budget]]</f>
        <v>0</v>
      </c>
      <c r="C6" s="15">
        <f>Supplies[[#Totals],[Match Budget]]</f>
        <v>0</v>
      </c>
      <c r="D6" s="16">
        <f>Supplies[[#Totals],[Total (Must equal the value in Column D)]]</f>
        <v>0</v>
      </c>
    </row>
    <row r="7" spans="1:4" ht="39" customHeight="1" x14ac:dyDescent="0.35">
      <c r="A7" s="10" t="s">
        <v>16</v>
      </c>
      <c r="B7" s="13">
        <f>Contractual[[#Totals],[WCMP Budget]]</f>
        <v>0</v>
      </c>
      <c r="C7" s="13">
        <f>Contractual[[#Totals],[Match Budget]]</f>
        <v>0</v>
      </c>
      <c r="D7" s="14">
        <f>Contractual[[#Totals],[Total ]]</f>
        <v>0</v>
      </c>
    </row>
    <row r="8" spans="1:4" ht="39" customHeight="1" x14ac:dyDescent="0.35">
      <c r="A8" s="10" t="s">
        <v>0</v>
      </c>
      <c r="B8" s="13">
        <f>Other[[#Totals],[WCMP Budget]]</f>
        <v>0</v>
      </c>
      <c r="C8" s="13">
        <f>Other[[#Totals],[Match Budget]]</f>
        <v>0</v>
      </c>
      <c r="D8" s="14">
        <f>Other[[#Totals],[Total ]]</f>
        <v>0</v>
      </c>
    </row>
    <row r="9" spans="1:4" ht="39" customHeight="1" x14ac:dyDescent="0.35">
      <c r="A9" s="10" t="s">
        <v>24</v>
      </c>
      <c r="B9" s="15">
        <f>Indirect[[#Totals],[WCMP Budget]]</f>
        <v>0</v>
      </c>
      <c r="C9" s="15">
        <f>Indirect[[#Totals],[Match Budget]]</f>
        <v>0</v>
      </c>
      <c r="D9" s="16">
        <f>Indirect[[#Totals],[Total ]]</f>
        <v>0</v>
      </c>
    </row>
    <row r="10" spans="1:4" ht="39" customHeight="1" x14ac:dyDescent="0.35">
      <c r="A10" s="10" t="s">
        <v>31</v>
      </c>
      <c r="B10" s="17" t="e">
        <f>B9/SUM(B2:B3,B5:B6,B8)</f>
        <v>#DIV/0!</v>
      </c>
      <c r="C10" s="17" t="e">
        <f t="shared" ref="C10:D10" si="0">C9/SUM(C2:C3,C5:C6,C8)</f>
        <v>#DIV/0!</v>
      </c>
      <c r="D10" s="17" t="e">
        <f t="shared" si="0"/>
        <v>#DIV/0!</v>
      </c>
    </row>
    <row r="11" spans="1:4" ht="39" customHeight="1" x14ac:dyDescent="0.35">
      <c r="A11" s="18" t="s">
        <v>7</v>
      </c>
      <c r="B11" s="54">
        <f>SUM(B2:B3,B4:B9)</f>
        <v>0</v>
      </c>
      <c r="C11" s="54">
        <f>SUM(C2:C3,C4:C9)</f>
        <v>0</v>
      </c>
      <c r="D11" s="55">
        <f>SUM(D2:D3,D4:D9)</f>
        <v>0</v>
      </c>
    </row>
    <row r="12" spans="1:4" ht="39" customHeight="1" x14ac:dyDescent="0.35"/>
    <row r="13" spans="1:4" ht="39" customHeight="1" x14ac:dyDescent="0.35"/>
    <row r="14" spans="1:4" ht="39" customHeight="1" x14ac:dyDescent="0.35"/>
  </sheetData>
  <sheetProtection algorithmName="SHA-512" hashValue="qUFx8dU8OEvplCrAdzeWxXWo4MgfAZh1Bo4SnpWvysTl2t6EY8Olvzbq4OHnmCoOZjtmVQHamPGU53QgqrGh5w==" saltValue="1Ie6Jpba3ZgSMUSqwwwUbQ==" spinCount="100000" sheet="1" objects="1" scenarios="1" selectLockedCells="1" selectUnlockedCells="1"/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CC9A-8909-4069-B879-8922F9367150}">
  <dimension ref="A1:J14"/>
  <sheetViews>
    <sheetView zoomScale="52" zoomScaleNormal="52" zoomScaleSheetLayoutView="40" zoomScalePageLayoutView="40" workbookViewId="0">
      <selection activeCell="D4" sqref="D4"/>
    </sheetView>
  </sheetViews>
  <sheetFormatPr defaultColWidth="0" defaultRowHeight="0" customHeight="1" zeroHeight="1" x14ac:dyDescent="0.35"/>
  <cols>
    <col min="1" max="1" width="96.26953125" style="24" customWidth="1"/>
    <col min="2" max="2" width="28.81640625" style="24" customWidth="1"/>
    <col min="3" max="4" width="24.26953125" style="20" customWidth="1"/>
    <col min="5" max="5" width="29.1796875" style="20" customWidth="1"/>
    <col min="6" max="10" width="0" style="20" hidden="1" customWidth="1"/>
    <col min="11" max="16384" width="8.7265625" style="20" hidden="1"/>
  </cols>
  <sheetData>
    <row r="1" spans="1:5" s="25" customFormat="1" ht="47.5" customHeight="1" x14ac:dyDescent="0.35">
      <c r="A1" s="33" t="s">
        <v>25</v>
      </c>
      <c r="B1" s="33" t="s">
        <v>32</v>
      </c>
      <c r="C1" s="34" t="s">
        <v>6</v>
      </c>
      <c r="D1" s="35" t="s">
        <v>5</v>
      </c>
      <c r="E1" s="33" t="s">
        <v>34</v>
      </c>
    </row>
    <row r="2" spans="1:5" ht="63" customHeight="1" x14ac:dyDescent="0.35">
      <c r="A2" s="21"/>
      <c r="B2" s="26">
        <v>0</v>
      </c>
      <c r="C2" s="27">
        <v>0</v>
      </c>
      <c r="D2" s="26">
        <v>0</v>
      </c>
      <c r="E2" s="28">
        <f>Personnel[[#This Row],[WCMP Budget]]+Personnel[[#This Row],[Match Budget]]</f>
        <v>0</v>
      </c>
    </row>
    <row r="3" spans="1:5" ht="63" customHeight="1" x14ac:dyDescent="0.35">
      <c r="A3" s="21"/>
      <c r="B3" s="26">
        <v>0</v>
      </c>
      <c r="C3" s="27">
        <v>0</v>
      </c>
      <c r="D3" s="26">
        <v>0</v>
      </c>
      <c r="E3" s="36">
        <f>Personnel[[#This Row],[WCMP Budget]]+Personnel[[#This Row],[Match Budget]]</f>
        <v>0</v>
      </c>
    </row>
    <row r="4" spans="1:5" ht="63" customHeight="1" x14ac:dyDescent="0.35">
      <c r="A4" s="21"/>
      <c r="B4" s="26">
        <v>0</v>
      </c>
      <c r="C4" s="27">
        <v>0</v>
      </c>
      <c r="D4" s="26">
        <v>0</v>
      </c>
      <c r="E4" s="36">
        <f>Personnel[[#This Row],[WCMP Budget]]+Personnel[[#This Row],[Match Budget]]</f>
        <v>0</v>
      </c>
    </row>
    <row r="5" spans="1:5" ht="63" customHeight="1" x14ac:dyDescent="0.35">
      <c r="A5" s="21"/>
      <c r="B5" s="26">
        <v>0</v>
      </c>
      <c r="C5" s="27">
        <v>0</v>
      </c>
      <c r="D5" s="26">
        <v>0</v>
      </c>
      <c r="E5" s="36">
        <f>Personnel[[#This Row],[WCMP Budget]]+Personnel[[#This Row],[Match Budget]]</f>
        <v>0</v>
      </c>
    </row>
    <row r="6" spans="1:5" ht="63" customHeight="1" x14ac:dyDescent="0.35">
      <c r="A6" s="21"/>
      <c r="B6" s="26">
        <v>0</v>
      </c>
      <c r="C6" s="27">
        <v>0</v>
      </c>
      <c r="D6" s="26">
        <v>0</v>
      </c>
      <c r="E6" s="36">
        <f>Personnel[[#This Row],[WCMP Budget]]+Personnel[[#This Row],[Match Budget]]</f>
        <v>0</v>
      </c>
    </row>
    <row r="7" spans="1:5" ht="63" customHeight="1" x14ac:dyDescent="0.35">
      <c r="A7" s="21"/>
      <c r="B7" s="26">
        <v>0</v>
      </c>
      <c r="C7" s="27">
        <v>0</v>
      </c>
      <c r="D7" s="26">
        <v>0</v>
      </c>
      <c r="E7" s="36">
        <f>Personnel[[#This Row],[WCMP Budget]]+Personnel[[#This Row],[Match Budget]]</f>
        <v>0</v>
      </c>
    </row>
    <row r="8" spans="1:5" ht="63" customHeight="1" x14ac:dyDescent="0.35">
      <c r="A8" s="21"/>
      <c r="B8" s="26">
        <v>0</v>
      </c>
      <c r="C8" s="27">
        <v>0</v>
      </c>
      <c r="D8" s="26">
        <v>0</v>
      </c>
      <c r="E8" s="36">
        <f>Personnel[[#This Row],[WCMP Budget]]+Personnel[[#This Row],[Match Budget]]</f>
        <v>0</v>
      </c>
    </row>
    <row r="9" spans="1:5" ht="69.650000000000006" customHeight="1" x14ac:dyDescent="0.35">
      <c r="A9" s="21"/>
      <c r="B9" s="26">
        <v>0</v>
      </c>
      <c r="C9" s="27">
        <v>0</v>
      </c>
      <c r="D9" s="26">
        <v>0</v>
      </c>
      <c r="E9" s="36">
        <f>Personnel[[#This Row],[WCMP Budget]]+Personnel[[#This Row],[Match Budget]]</f>
        <v>0</v>
      </c>
    </row>
    <row r="10" spans="1:5" ht="63" customHeight="1" x14ac:dyDescent="0.35">
      <c r="A10" s="21"/>
      <c r="B10" s="26">
        <v>0</v>
      </c>
      <c r="C10" s="27">
        <v>0</v>
      </c>
      <c r="D10" s="26">
        <v>0</v>
      </c>
      <c r="E10" s="36">
        <f>Personnel[[#This Row],[WCMP Budget]]+Personnel[[#This Row],[Match Budget]]</f>
        <v>0</v>
      </c>
    </row>
    <row r="11" spans="1:5" s="23" customFormat="1" ht="63" customHeight="1" x14ac:dyDescent="0.35">
      <c r="A11" s="59" t="s">
        <v>7</v>
      </c>
      <c r="B11" s="37">
        <f>SUBTOTAL(109,Personnel[[Personnel Budget excluding fringe ]])</f>
        <v>0</v>
      </c>
      <c r="C11" s="38">
        <f>SUBTOTAL(109,Personnel[WCMP Budget])</f>
        <v>0</v>
      </c>
      <c r="D11" s="37">
        <f>SUBTOTAL(109,Personnel[Match Budget])</f>
        <v>0</v>
      </c>
      <c r="E11" s="37">
        <f>SUBTOTAL(109,Personnel[Total (must equal value in column B)])</f>
        <v>0</v>
      </c>
    </row>
    <row r="12" spans="1:5" ht="31.5" customHeight="1" x14ac:dyDescent="0.35">
      <c r="A12" s="20"/>
      <c r="B12" s="29"/>
      <c r="C12" s="29"/>
      <c r="D12" s="29"/>
      <c r="E12" s="29"/>
    </row>
    <row r="13" spans="1:5" ht="63" customHeight="1" x14ac:dyDescent="0.35">
      <c r="A13" s="20"/>
      <c r="B13" s="29"/>
      <c r="C13" s="29"/>
      <c r="D13" s="29"/>
      <c r="E13" s="29"/>
    </row>
    <row r="14" spans="1:5" ht="63" customHeight="1" x14ac:dyDescent="0.35"/>
  </sheetData>
  <sheetProtection algorithmName="SHA-512" hashValue="b2UHNroniBRaqtHxWYVtAWdaMihc6ETnbmFEPeP5I9uzBVdrI7/5iUYrUPdbewZkQCEnj5WLFrjETeu7A6cThg==" saltValue="uyLWtucbbUt0yEJFmcDiSQ==" spinCount="100000" sheet="1" objects="1" scenarios="1" selectLockedCells="1"/>
  <conditionalFormatting sqref="E2">
    <cfRule type="cellIs" dxfId="42" priority="9" operator="notEqual">
      <formula>$B$2</formula>
    </cfRule>
  </conditionalFormatting>
  <conditionalFormatting sqref="E3">
    <cfRule type="cellIs" dxfId="41" priority="8" operator="notEqual">
      <formula>$B$3</formula>
    </cfRule>
  </conditionalFormatting>
  <conditionalFormatting sqref="E4">
    <cfRule type="cellIs" dxfId="40" priority="7" operator="notEqual">
      <formula>$B$4</formula>
    </cfRule>
  </conditionalFormatting>
  <conditionalFormatting sqref="E5">
    <cfRule type="cellIs" dxfId="39" priority="6" operator="notEqual">
      <formula>$B$5</formula>
    </cfRule>
  </conditionalFormatting>
  <conditionalFormatting sqref="E6">
    <cfRule type="cellIs" dxfId="38" priority="5" operator="notEqual">
      <formula>$B$6</formula>
    </cfRule>
  </conditionalFormatting>
  <conditionalFormatting sqref="E7">
    <cfRule type="cellIs" dxfId="37" priority="4" operator="notEqual">
      <formula>$B$7</formula>
    </cfRule>
  </conditionalFormatting>
  <conditionalFormatting sqref="E8">
    <cfRule type="cellIs" dxfId="36" priority="3" operator="notEqual">
      <formula>$B$8</formula>
    </cfRule>
  </conditionalFormatting>
  <conditionalFormatting sqref="E9">
    <cfRule type="cellIs" dxfId="35" priority="2" operator="notEqual">
      <formula>$B$9</formula>
    </cfRule>
  </conditionalFormatting>
  <conditionalFormatting sqref="E10">
    <cfRule type="cellIs" dxfId="34" priority="1" operator="notEqual">
      <formula>$B$10</formula>
    </cfRule>
  </conditionalFormatting>
  <pageMargins left="0.7" right="0.7" top="0.75" bottom="0.75" header="0.3" footer="0.3"/>
  <pageSetup scale="3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971D-972B-4A77-89A1-816C8C899248}">
  <dimension ref="A1:M14"/>
  <sheetViews>
    <sheetView topLeftCell="A3" zoomScale="49" zoomScaleNormal="49" zoomScaleSheetLayoutView="42" zoomScalePageLayoutView="40" workbookViewId="0">
      <selection activeCell="B3" sqref="B3"/>
    </sheetView>
  </sheetViews>
  <sheetFormatPr defaultColWidth="0" defaultRowHeight="0" customHeight="1" zeroHeight="1" x14ac:dyDescent="0.35"/>
  <cols>
    <col min="1" max="1" width="49.453125" style="24" customWidth="1"/>
    <col min="2" max="2" width="51.81640625" style="24" customWidth="1"/>
    <col min="3" max="3" width="23" style="24" customWidth="1"/>
    <col min="4" max="4" width="22.08984375" style="24" customWidth="1"/>
    <col min="5" max="5" width="16.453125" style="24" customWidth="1"/>
    <col min="6" max="8" width="24.26953125" style="20" customWidth="1"/>
    <col min="9" max="13" width="0" style="20" hidden="1" customWidth="1"/>
    <col min="14" max="16384" width="8.7265625" style="20" hidden="1"/>
  </cols>
  <sheetData>
    <row r="1" spans="1:8" s="25" customFormat="1" ht="47.5" customHeight="1" x14ac:dyDescent="0.35">
      <c r="A1" s="33" t="s">
        <v>20</v>
      </c>
      <c r="B1" s="33" t="s">
        <v>22</v>
      </c>
      <c r="C1" s="33" t="s">
        <v>33</v>
      </c>
      <c r="D1" s="33" t="s">
        <v>11</v>
      </c>
      <c r="E1" s="40" t="s">
        <v>21</v>
      </c>
      <c r="F1" s="34" t="s">
        <v>6</v>
      </c>
      <c r="G1" s="35" t="s">
        <v>5</v>
      </c>
      <c r="H1" s="33" t="s">
        <v>35</v>
      </c>
    </row>
    <row r="2" spans="1:8" ht="63" customHeight="1" x14ac:dyDescent="0.35">
      <c r="A2" s="29">
        <f>Personnel[[#This Row],[Personnel Name &amp; Title (one person per row)]]</f>
        <v>0</v>
      </c>
      <c r="B2" s="21"/>
      <c r="C2" s="36">
        <f>Personnel[[#This Row],[Personnel Budget excluding fringe ]]</f>
        <v>0</v>
      </c>
      <c r="D2" s="26">
        <v>0</v>
      </c>
      <c r="E2" s="39" t="e">
        <f>Fringe[[#This Row],[Fringe Total ($)]]/Fringe[[#This Row],[Personnel Budget]]</f>
        <v>#DIV/0!</v>
      </c>
      <c r="F2" s="27">
        <v>0</v>
      </c>
      <c r="G2" s="26">
        <v>0</v>
      </c>
      <c r="H2" s="28">
        <f>SUM(Fringe[[#This Row],[WCMP Budget]:[Match Budget]])</f>
        <v>0</v>
      </c>
    </row>
    <row r="3" spans="1:8" ht="63" customHeight="1" x14ac:dyDescent="0.35">
      <c r="A3" s="29">
        <f>Personnel[[#This Row],[Personnel Name &amp; Title (one person per row)]]</f>
        <v>0</v>
      </c>
      <c r="B3" s="21"/>
      <c r="C3" s="36">
        <f>Personnel[[#This Row],[Personnel Budget excluding fringe ]]</f>
        <v>0</v>
      </c>
      <c r="D3" s="26">
        <v>0</v>
      </c>
      <c r="E3" s="39" t="e">
        <f>Fringe[[#This Row],[Fringe Total ($)]]/Fringe[[#This Row],[Personnel Budget]]</f>
        <v>#DIV/0!</v>
      </c>
      <c r="F3" s="27">
        <v>0</v>
      </c>
      <c r="G3" s="26">
        <v>0</v>
      </c>
      <c r="H3" s="28">
        <f>SUM(Fringe[[#This Row],[WCMP Budget]:[Match Budget]])</f>
        <v>0</v>
      </c>
    </row>
    <row r="4" spans="1:8" ht="63" customHeight="1" x14ac:dyDescent="0.35">
      <c r="A4" s="29">
        <f>Personnel[[#This Row],[Personnel Name &amp; Title (one person per row)]]</f>
        <v>0</v>
      </c>
      <c r="B4" s="21"/>
      <c r="C4" s="36">
        <f>Personnel[[#This Row],[Personnel Budget excluding fringe ]]</f>
        <v>0</v>
      </c>
      <c r="D4" s="26">
        <v>0</v>
      </c>
      <c r="E4" s="39" t="e">
        <f>Fringe[[#This Row],[Fringe Total ($)]]/Fringe[[#This Row],[Personnel Budget]]</f>
        <v>#DIV/0!</v>
      </c>
      <c r="F4" s="27">
        <v>0</v>
      </c>
      <c r="G4" s="26">
        <v>0</v>
      </c>
      <c r="H4" s="28">
        <f>SUM(Fringe[[#This Row],[WCMP Budget]:[Match Budget]])</f>
        <v>0</v>
      </c>
    </row>
    <row r="5" spans="1:8" ht="63" customHeight="1" x14ac:dyDescent="0.35">
      <c r="A5" s="29">
        <f>Personnel[[#This Row],[Personnel Name &amp; Title (one person per row)]]</f>
        <v>0</v>
      </c>
      <c r="B5" s="21"/>
      <c r="C5" s="36">
        <f>Personnel[[#This Row],[Personnel Budget excluding fringe ]]</f>
        <v>0</v>
      </c>
      <c r="D5" s="26">
        <v>0</v>
      </c>
      <c r="E5" s="39" t="e">
        <f>Fringe[[#This Row],[Fringe Total ($)]]/Fringe[[#This Row],[Personnel Budget]]</f>
        <v>#DIV/0!</v>
      </c>
      <c r="F5" s="27">
        <v>0</v>
      </c>
      <c r="G5" s="26">
        <v>0</v>
      </c>
      <c r="H5" s="28">
        <f>SUM(Fringe[[#This Row],[WCMP Budget]:[Match Budget]])</f>
        <v>0</v>
      </c>
    </row>
    <row r="6" spans="1:8" ht="63" customHeight="1" x14ac:dyDescent="0.35">
      <c r="A6" s="29">
        <f>Personnel[[#This Row],[Personnel Name &amp; Title (one person per row)]]</f>
        <v>0</v>
      </c>
      <c r="B6" s="21"/>
      <c r="C6" s="36">
        <f>Personnel[[#This Row],[Personnel Budget excluding fringe ]]</f>
        <v>0</v>
      </c>
      <c r="D6" s="26">
        <v>0</v>
      </c>
      <c r="E6" s="39" t="e">
        <f>Fringe[[#This Row],[Fringe Total ($)]]/Fringe[[#This Row],[Personnel Budget]]</f>
        <v>#DIV/0!</v>
      </c>
      <c r="F6" s="27">
        <v>0</v>
      </c>
      <c r="G6" s="26">
        <v>0</v>
      </c>
      <c r="H6" s="28">
        <f>SUM(Fringe[[#This Row],[WCMP Budget]:[Match Budget]])</f>
        <v>0</v>
      </c>
    </row>
    <row r="7" spans="1:8" ht="63" customHeight="1" x14ac:dyDescent="0.35">
      <c r="A7" s="29">
        <f>Personnel[[#This Row],[Personnel Name &amp; Title (one person per row)]]</f>
        <v>0</v>
      </c>
      <c r="B7" s="21"/>
      <c r="C7" s="36">
        <f>Personnel[[#This Row],[Personnel Budget excluding fringe ]]</f>
        <v>0</v>
      </c>
      <c r="D7" s="26">
        <v>0</v>
      </c>
      <c r="E7" s="39" t="e">
        <f>Fringe[[#This Row],[Fringe Total ($)]]/Fringe[[#This Row],[Personnel Budget]]</f>
        <v>#DIV/0!</v>
      </c>
      <c r="F7" s="27">
        <v>0</v>
      </c>
      <c r="G7" s="26">
        <v>0</v>
      </c>
      <c r="H7" s="28">
        <f>SUM(Fringe[[#This Row],[WCMP Budget]:[Match Budget]])</f>
        <v>0</v>
      </c>
    </row>
    <row r="8" spans="1:8" ht="63" customHeight="1" x14ac:dyDescent="0.35">
      <c r="A8" s="29">
        <f>Personnel[[#This Row],[Personnel Name &amp; Title (one person per row)]]</f>
        <v>0</v>
      </c>
      <c r="B8" s="21"/>
      <c r="C8" s="36">
        <f>Personnel[[#This Row],[Personnel Budget excluding fringe ]]</f>
        <v>0</v>
      </c>
      <c r="D8" s="26">
        <v>0</v>
      </c>
      <c r="E8" s="39" t="e">
        <f>Fringe[[#This Row],[Fringe Total ($)]]/Fringe[[#This Row],[Personnel Budget]]</f>
        <v>#DIV/0!</v>
      </c>
      <c r="F8" s="27">
        <v>0</v>
      </c>
      <c r="G8" s="26">
        <v>0</v>
      </c>
      <c r="H8" s="28">
        <f>SUM(Fringe[[#This Row],[WCMP Budget]:[Match Budget]])</f>
        <v>0</v>
      </c>
    </row>
    <row r="9" spans="1:8" ht="63" customHeight="1" x14ac:dyDescent="0.35">
      <c r="A9" s="29">
        <f>Personnel[[#This Row],[Personnel Name &amp; Title (one person per row)]]</f>
        <v>0</v>
      </c>
      <c r="B9" s="21"/>
      <c r="C9" s="36">
        <f>Personnel[[#This Row],[Personnel Budget excluding fringe ]]</f>
        <v>0</v>
      </c>
      <c r="D9" s="26">
        <v>0</v>
      </c>
      <c r="E9" s="39" t="e">
        <f>Fringe[[#This Row],[Fringe Total ($)]]/Fringe[[#This Row],[Personnel Budget]]</f>
        <v>#DIV/0!</v>
      </c>
      <c r="F9" s="27">
        <v>0</v>
      </c>
      <c r="G9" s="26">
        <v>0</v>
      </c>
      <c r="H9" s="28">
        <f>SUM(Fringe[[#This Row],[WCMP Budget]:[Match Budget]])</f>
        <v>0</v>
      </c>
    </row>
    <row r="10" spans="1:8" ht="63" customHeight="1" x14ac:dyDescent="0.35">
      <c r="A10" s="29">
        <f>Personnel[[#This Row],[Personnel Name &amp; Title (one person per row)]]</f>
        <v>0</v>
      </c>
      <c r="B10" s="21"/>
      <c r="C10" s="36">
        <f>Personnel[[#This Row],[Personnel Budget excluding fringe ]]</f>
        <v>0</v>
      </c>
      <c r="D10" s="26">
        <v>0</v>
      </c>
      <c r="E10" s="39" t="e">
        <f>Fringe[[#This Row],[Fringe Total ($)]]/Fringe[[#This Row],[Personnel Budget]]</f>
        <v>#DIV/0!</v>
      </c>
      <c r="F10" s="27">
        <v>0</v>
      </c>
      <c r="G10" s="26">
        <v>0</v>
      </c>
      <c r="H10" s="28">
        <f>SUM(Fringe[[#This Row],[WCMP Budget]:[Match Budget]])</f>
        <v>0</v>
      </c>
    </row>
    <row r="11" spans="1:8" s="23" customFormat="1" ht="63" customHeight="1" x14ac:dyDescent="0.35">
      <c r="B11" s="59" t="s">
        <v>7</v>
      </c>
      <c r="C11" s="60">
        <f>SUBTOTAL(109,Fringe[Personnel Budget])</f>
        <v>0</v>
      </c>
      <c r="D11" s="45">
        <f>SUBTOTAL(109,Fringe[Fringe Total ($)])</f>
        <v>0</v>
      </c>
      <c r="E11" s="41"/>
      <c r="F11" s="38">
        <f>SUBTOTAL(109,Fringe[WCMP Budget])</f>
        <v>0</v>
      </c>
      <c r="G11" s="37">
        <f>SUBTOTAL(109,Fringe[Match Budget])</f>
        <v>0</v>
      </c>
      <c r="H11" s="37">
        <f>SUBTOTAL(109,Fringe[Total (must equal value in column D)])</f>
        <v>0</v>
      </c>
    </row>
    <row r="12" spans="1:8" ht="19" customHeight="1" x14ac:dyDescent="0.35">
      <c r="A12" s="20"/>
      <c r="B12" s="20"/>
      <c r="C12" s="20"/>
      <c r="D12" s="29"/>
      <c r="E12" s="29"/>
      <c r="F12" s="29"/>
      <c r="G12" s="29"/>
      <c r="H12" s="29"/>
    </row>
    <row r="13" spans="1:8" ht="63" customHeight="1" x14ac:dyDescent="0.35">
      <c r="A13" s="20"/>
      <c r="B13" s="20"/>
      <c r="C13" s="20"/>
      <c r="D13" s="29"/>
      <c r="E13" s="29"/>
      <c r="F13" s="29"/>
      <c r="G13" s="29"/>
      <c r="H13" s="29"/>
    </row>
    <row r="14" spans="1:8" ht="63" customHeight="1" x14ac:dyDescent="0.35"/>
  </sheetData>
  <sheetProtection algorithmName="SHA-512" hashValue="xydMAd8DDM2Mu3eBWPKPIItt/k1enOyjWXtxkgaitk8Zw7aQAoF5h3H68drq1GGghOUlAbTszKKipwu2EKqPJg==" saltValue="MbeEjraX2bSoiCTO+kOj0A==" spinCount="100000" sheet="1" objects="1" scenarios="1" selectLockedCells="1"/>
  <conditionalFormatting sqref="H2">
    <cfRule type="cellIs" dxfId="33" priority="9" operator="notEqual">
      <formula>$D$2</formula>
    </cfRule>
  </conditionalFormatting>
  <conditionalFormatting sqref="H3">
    <cfRule type="cellIs" dxfId="32" priority="8" operator="notEqual">
      <formula>$D$3</formula>
    </cfRule>
  </conditionalFormatting>
  <conditionalFormatting sqref="H4">
    <cfRule type="cellIs" dxfId="31" priority="7" operator="notEqual">
      <formula>$D$4</formula>
    </cfRule>
  </conditionalFormatting>
  <conditionalFormatting sqref="H5">
    <cfRule type="cellIs" dxfId="30" priority="6" operator="notEqual">
      <formula>$D$5</formula>
    </cfRule>
  </conditionalFormatting>
  <conditionalFormatting sqref="H6">
    <cfRule type="cellIs" dxfId="29" priority="5" operator="notEqual">
      <formula>$D$6</formula>
    </cfRule>
  </conditionalFormatting>
  <conditionalFormatting sqref="H7">
    <cfRule type="cellIs" dxfId="28" priority="4" operator="notEqual">
      <formula>$D$7</formula>
    </cfRule>
  </conditionalFormatting>
  <conditionalFormatting sqref="H8">
    <cfRule type="cellIs" dxfId="27" priority="3" operator="notEqual">
      <formula>$D$8</formula>
    </cfRule>
  </conditionalFormatting>
  <conditionalFormatting sqref="H9">
    <cfRule type="cellIs" dxfId="26" priority="2" operator="notEqual">
      <formula>$D$9</formula>
    </cfRule>
  </conditionalFormatting>
  <conditionalFormatting sqref="H10">
    <cfRule type="cellIs" dxfId="25" priority="1" operator="notEqual">
      <formula>$D$10</formula>
    </cfRule>
  </conditionalFormatting>
  <pageMargins left="0.7" right="0.7" top="0.75" bottom="0.75" header="0.3" footer="0.3"/>
  <pageSetup scale="39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9CD2-081A-431E-A3A8-515665254F51}">
  <sheetPr codeName="Sheet3"/>
  <dimension ref="A1:F15"/>
  <sheetViews>
    <sheetView topLeftCell="A2" zoomScale="59" zoomScaleNormal="59" zoomScaleSheetLayoutView="59" zoomScalePageLayoutView="40" workbookViewId="0">
      <selection activeCell="A3" sqref="A3"/>
    </sheetView>
  </sheetViews>
  <sheetFormatPr defaultColWidth="0" defaultRowHeight="0" customHeight="1" zeroHeight="1" x14ac:dyDescent="0.35"/>
  <cols>
    <col min="1" max="1" width="50.90625" style="24" customWidth="1"/>
    <col min="2" max="2" width="29.453125" style="24" customWidth="1"/>
    <col min="3" max="3" width="36.54296875" style="24" customWidth="1"/>
    <col min="4" max="4" width="21.81640625" style="20" customWidth="1"/>
    <col min="5" max="5" width="20" style="20" customWidth="1"/>
    <col min="6" max="6" width="16.81640625" style="20" customWidth="1"/>
    <col min="7" max="16384" width="8.7265625" style="20" hidden="1"/>
  </cols>
  <sheetData>
    <row r="1" spans="1:6" s="25" customFormat="1" ht="34" customHeight="1" x14ac:dyDescent="0.35">
      <c r="A1" s="33" t="s">
        <v>38</v>
      </c>
      <c r="B1" s="33" t="s">
        <v>37</v>
      </c>
      <c r="C1" s="43" t="s">
        <v>36</v>
      </c>
      <c r="D1" s="34" t="s">
        <v>6</v>
      </c>
      <c r="E1" s="35" t="s">
        <v>5</v>
      </c>
      <c r="F1" s="35" t="s">
        <v>3</v>
      </c>
    </row>
    <row r="2" spans="1:6" ht="54.5" customHeight="1" x14ac:dyDescent="0.35">
      <c r="A2" s="21"/>
      <c r="B2" s="21"/>
      <c r="C2" s="21"/>
      <c r="D2" s="27">
        <v>0</v>
      </c>
      <c r="E2" s="26">
        <v>0</v>
      </c>
      <c r="F2" s="28">
        <f>Travel[[#This Row],[WCMP Budget]]+Travel[[#This Row],[Match Budget]]</f>
        <v>0</v>
      </c>
    </row>
    <row r="3" spans="1:6" ht="54.5" customHeight="1" x14ac:dyDescent="0.35">
      <c r="A3" s="21"/>
      <c r="B3" s="21"/>
      <c r="C3" s="21"/>
      <c r="D3" s="27">
        <v>0</v>
      </c>
      <c r="E3" s="26">
        <v>0</v>
      </c>
      <c r="F3" s="36">
        <f>Travel[[#This Row],[WCMP Budget]]+Travel[[#This Row],[Match Budget]]</f>
        <v>0</v>
      </c>
    </row>
    <row r="4" spans="1:6" ht="54.5" customHeight="1" x14ac:dyDescent="0.35">
      <c r="A4" s="21"/>
      <c r="B4" s="21"/>
      <c r="C4" s="21"/>
      <c r="D4" s="27">
        <v>0</v>
      </c>
      <c r="E4" s="26">
        <v>0</v>
      </c>
      <c r="F4" s="36">
        <f>Travel[[#This Row],[WCMP Budget]]+Travel[[#This Row],[Match Budget]]</f>
        <v>0</v>
      </c>
    </row>
    <row r="5" spans="1:6" ht="54.5" customHeight="1" x14ac:dyDescent="0.35">
      <c r="A5" s="21"/>
      <c r="B5" s="21"/>
      <c r="C5" s="21"/>
      <c r="D5" s="27">
        <v>0</v>
      </c>
      <c r="E5" s="26">
        <v>0</v>
      </c>
      <c r="F5" s="36">
        <f>Travel[[#This Row],[WCMP Budget]]+Travel[[#This Row],[Match Budget]]</f>
        <v>0</v>
      </c>
    </row>
    <row r="6" spans="1:6" ht="54.5" customHeight="1" x14ac:dyDescent="0.35">
      <c r="A6" s="21"/>
      <c r="B6" s="21"/>
      <c r="C6" s="21"/>
      <c r="D6" s="27">
        <v>0</v>
      </c>
      <c r="E6" s="26">
        <v>0</v>
      </c>
      <c r="F6" s="36">
        <f>Travel[[#This Row],[WCMP Budget]]+Travel[[#This Row],[Match Budget]]</f>
        <v>0</v>
      </c>
    </row>
    <row r="7" spans="1:6" ht="54.5" customHeight="1" x14ac:dyDescent="0.35">
      <c r="A7" s="21"/>
      <c r="B7" s="21"/>
      <c r="C7" s="21"/>
      <c r="D7" s="27">
        <v>0</v>
      </c>
      <c r="E7" s="26">
        <v>0</v>
      </c>
      <c r="F7" s="36">
        <f>Travel[[#This Row],[WCMP Budget]]+Travel[[#This Row],[Match Budget]]</f>
        <v>0</v>
      </c>
    </row>
    <row r="8" spans="1:6" ht="54.5" customHeight="1" x14ac:dyDescent="0.35">
      <c r="A8" s="21"/>
      <c r="B8" s="21"/>
      <c r="C8" s="21"/>
      <c r="D8" s="27">
        <v>0</v>
      </c>
      <c r="E8" s="26">
        <v>0</v>
      </c>
      <c r="F8" s="36">
        <f>Travel[[#This Row],[WCMP Budget]]+Travel[[#This Row],[Match Budget]]</f>
        <v>0</v>
      </c>
    </row>
    <row r="9" spans="1:6" ht="54.5" customHeight="1" x14ac:dyDescent="0.35">
      <c r="A9" s="21"/>
      <c r="B9" s="21"/>
      <c r="C9" s="21"/>
      <c r="D9" s="27">
        <v>0</v>
      </c>
      <c r="E9" s="26">
        <v>0</v>
      </c>
      <c r="F9" s="36">
        <f>Travel[[#This Row],[WCMP Budget]]+Travel[[#This Row],[Match Budget]]</f>
        <v>0</v>
      </c>
    </row>
    <row r="10" spans="1:6" ht="54.5" customHeight="1" x14ac:dyDescent="0.35">
      <c r="A10" s="21"/>
      <c r="B10" s="21"/>
      <c r="C10" s="21"/>
      <c r="D10" s="27">
        <v>0</v>
      </c>
      <c r="E10" s="26">
        <v>0</v>
      </c>
      <c r="F10" s="36">
        <f>Travel[[#This Row],[WCMP Budget]]+Travel[[#This Row],[Match Budget]]</f>
        <v>0</v>
      </c>
    </row>
    <row r="11" spans="1:6" s="23" customFormat="1" ht="34" customHeight="1" x14ac:dyDescent="0.35">
      <c r="B11" s="41"/>
      <c r="C11" s="42" t="s">
        <v>7</v>
      </c>
      <c r="D11" s="38">
        <f>SUBTOTAL(109,Travel[WCMP Budget])</f>
        <v>0</v>
      </c>
      <c r="E11" s="37">
        <f>SUBTOTAL(109,Travel[Match Budget])</f>
        <v>0</v>
      </c>
      <c r="F11" s="37">
        <f>SUBTOTAL(109,Travel[[Total ]])</f>
        <v>0</v>
      </c>
    </row>
    <row r="12" spans="1:6" ht="13.5" customHeight="1" x14ac:dyDescent="0.35">
      <c r="A12" s="20"/>
      <c r="B12" s="29"/>
      <c r="C12" s="29"/>
      <c r="D12" s="29"/>
      <c r="E12" s="29"/>
      <c r="F12" s="29"/>
    </row>
    <row r="13" spans="1:6" ht="34" customHeight="1" x14ac:dyDescent="0.35">
      <c r="A13" s="20"/>
      <c r="B13" s="29"/>
      <c r="C13" s="29"/>
      <c r="D13" s="29"/>
      <c r="E13" s="29"/>
      <c r="F13" s="29"/>
    </row>
    <row r="14" spans="1:6" ht="34" customHeight="1" x14ac:dyDescent="0.35"/>
    <row r="15" spans="1:6" ht="34" customHeight="1" x14ac:dyDescent="0.35"/>
  </sheetData>
  <sheetProtection algorithmName="SHA-512" hashValue="fIGltXhhsTtRRITrfVmvntGbjLF1PKbzXaNGrliDU37PgYMwBNtRLz2Sp1985gOBNLNm33MiinZGKNkUapnvPA==" saltValue="qah3dJBooP9E2SoOAfwCAA==" spinCount="100000" sheet="1" objects="1" scenarios="1" selectLockedCells="1"/>
  <pageMargins left="0.7" right="0.7" top="0.75" bottom="0.75" header="0.3" footer="0.3"/>
  <pageSetup scale="52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7562-A7FB-4DE2-9AE8-DFA05101D899}">
  <dimension ref="A1:XFC15"/>
  <sheetViews>
    <sheetView zoomScale="70" zoomScaleNormal="51" zoomScalePageLayoutView="40" workbookViewId="0">
      <selection activeCell="E3" sqref="E3"/>
    </sheetView>
  </sheetViews>
  <sheetFormatPr defaultColWidth="0" defaultRowHeight="0" customHeight="1" zeroHeight="1" x14ac:dyDescent="0.35"/>
  <cols>
    <col min="1" max="1" width="66.54296875" style="24" customWidth="1"/>
    <col min="2" max="2" width="39.81640625" style="24" customWidth="1"/>
    <col min="3" max="3" width="21.26953125" style="24" customWidth="1"/>
    <col min="4" max="4" width="18.81640625" style="24" customWidth="1"/>
    <col min="5" max="5" width="14.81640625" style="24" customWidth="1"/>
    <col min="6" max="6" width="15.453125" style="24" customWidth="1"/>
    <col min="7" max="7" width="18.26953125" style="20" customWidth="1"/>
    <col min="8" max="8" width="17.81640625" style="20" customWidth="1"/>
    <col min="9" max="9" width="21.6328125" style="20" customWidth="1"/>
    <col min="10" max="16382" width="8.7265625" style="20" hidden="1"/>
    <col min="16383" max="16383" width="2.81640625" style="20" hidden="1" customWidth="1"/>
    <col min="16384" max="16384" width="5.453125" style="20" hidden="1" customWidth="1"/>
  </cols>
  <sheetData>
    <row r="1" spans="1:9" s="19" customFormat="1" ht="50.15" customHeight="1" x14ac:dyDescent="0.35">
      <c r="A1" s="33" t="s">
        <v>27</v>
      </c>
      <c r="B1" s="33" t="s">
        <v>8</v>
      </c>
      <c r="C1" s="33" t="s">
        <v>26</v>
      </c>
      <c r="D1" s="33" t="s">
        <v>9</v>
      </c>
      <c r="E1" s="33" t="s">
        <v>10</v>
      </c>
      <c r="F1" s="43" t="s">
        <v>40</v>
      </c>
      <c r="G1" s="44" t="s">
        <v>6</v>
      </c>
      <c r="H1" s="33" t="s">
        <v>5</v>
      </c>
      <c r="I1" s="33" t="s">
        <v>39</v>
      </c>
    </row>
    <row r="2" spans="1:9" ht="50.15" customHeight="1" x14ac:dyDescent="0.35">
      <c r="A2" s="21"/>
      <c r="B2" s="21"/>
      <c r="C2" s="21"/>
      <c r="D2" s="32">
        <v>0</v>
      </c>
      <c r="E2" s="21"/>
      <c r="F2" s="22">
        <f>ROUND(Equipment[[#This Row],[Price per Unit]]*Equipment[[#This Row],[Number of Units]],0)</f>
        <v>0</v>
      </c>
      <c r="G2" s="27">
        <v>0</v>
      </c>
      <c r="H2" s="26">
        <v>0</v>
      </c>
      <c r="I2" s="28">
        <f>Equipment[[#This Row],[WCMP Budget]]+Equipment[[#This Row],[Match Budget]]</f>
        <v>0</v>
      </c>
    </row>
    <row r="3" spans="1:9" ht="50.15" customHeight="1" x14ac:dyDescent="0.35">
      <c r="A3" s="21"/>
      <c r="B3" s="21"/>
      <c r="C3" s="21"/>
      <c r="D3" s="32">
        <v>0</v>
      </c>
      <c r="E3" s="21"/>
      <c r="F3" s="22">
        <f>ROUND(Equipment[[#This Row],[Price per Unit]]*Equipment[[#This Row],[Number of Units]],0)</f>
        <v>0</v>
      </c>
      <c r="G3" s="27">
        <v>0</v>
      </c>
      <c r="H3" s="26">
        <v>0</v>
      </c>
      <c r="I3" s="36">
        <f>Equipment[[#This Row],[WCMP Budget]]+Equipment[[#This Row],[Match Budget]]</f>
        <v>0</v>
      </c>
    </row>
    <row r="4" spans="1:9" ht="50.15" customHeight="1" x14ac:dyDescent="0.35">
      <c r="A4" s="21"/>
      <c r="B4" s="21"/>
      <c r="C4" s="21"/>
      <c r="D4" s="32">
        <v>0</v>
      </c>
      <c r="E4" s="21"/>
      <c r="F4" s="22">
        <f>ROUND(Equipment[[#This Row],[Price per Unit]]*Equipment[[#This Row],[Number of Units]],0)</f>
        <v>0</v>
      </c>
      <c r="G4" s="27">
        <v>0</v>
      </c>
      <c r="H4" s="26">
        <v>0</v>
      </c>
      <c r="I4" s="36">
        <f>Equipment[[#This Row],[WCMP Budget]]+Equipment[[#This Row],[Match Budget]]</f>
        <v>0</v>
      </c>
    </row>
    <row r="5" spans="1:9" ht="50.15" customHeight="1" x14ac:dyDescent="0.35">
      <c r="A5" s="21"/>
      <c r="B5" s="21"/>
      <c r="C5" s="21"/>
      <c r="D5" s="32">
        <v>0</v>
      </c>
      <c r="E5" s="21"/>
      <c r="F5" s="22">
        <f>ROUND(Equipment[[#This Row],[Price per Unit]]*Equipment[[#This Row],[Number of Units]],0)</f>
        <v>0</v>
      </c>
      <c r="G5" s="27">
        <v>0</v>
      </c>
      <c r="H5" s="26">
        <v>0</v>
      </c>
      <c r="I5" s="36">
        <f>Equipment[[#This Row],[WCMP Budget]]+Equipment[[#This Row],[Match Budget]]</f>
        <v>0</v>
      </c>
    </row>
    <row r="6" spans="1:9" ht="50.15" customHeight="1" x14ac:dyDescent="0.35">
      <c r="A6" s="21"/>
      <c r="B6" s="21"/>
      <c r="C6" s="21"/>
      <c r="D6" s="32">
        <v>0</v>
      </c>
      <c r="E6" s="21"/>
      <c r="F6" s="22">
        <f>ROUND(Equipment[[#This Row],[Price per Unit]]*Equipment[[#This Row],[Number of Units]],0)</f>
        <v>0</v>
      </c>
      <c r="G6" s="27">
        <v>0</v>
      </c>
      <c r="H6" s="26">
        <v>0</v>
      </c>
      <c r="I6" s="36">
        <f>Equipment[[#This Row],[WCMP Budget]]+Equipment[[#This Row],[Match Budget]]</f>
        <v>0</v>
      </c>
    </row>
    <row r="7" spans="1:9" ht="50.15" customHeight="1" x14ac:dyDescent="0.35">
      <c r="A7" s="21"/>
      <c r="B7" s="21"/>
      <c r="C7" s="21"/>
      <c r="D7" s="32">
        <v>0</v>
      </c>
      <c r="E7" s="21"/>
      <c r="F7" s="22">
        <f>ROUND(Equipment[[#This Row],[Price per Unit]]*Equipment[[#This Row],[Number of Units]],0)</f>
        <v>0</v>
      </c>
      <c r="G7" s="27">
        <v>0</v>
      </c>
      <c r="H7" s="26">
        <v>0</v>
      </c>
      <c r="I7" s="36">
        <f>Equipment[[#This Row],[WCMP Budget]]+Equipment[[#This Row],[Match Budget]]</f>
        <v>0</v>
      </c>
    </row>
    <row r="8" spans="1:9" ht="50.15" customHeight="1" x14ac:dyDescent="0.35">
      <c r="A8" s="21"/>
      <c r="B8" s="21"/>
      <c r="C8" s="21"/>
      <c r="D8" s="32">
        <v>0</v>
      </c>
      <c r="E8" s="21"/>
      <c r="F8" s="22">
        <f>ROUND(Equipment[[#This Row],[Price per Unit]]*Equipment[[#This Row],[Number of Units]],0)</f>
        <v>0</v>
      </c>
      <c r="G8" s="27">
        <v>0</v>
      </c>
      <c r="H8" s="26">
        <v>0</v>
      </c>
      <c r="I8" s="36">
        <f>Equipment[[#This Row],[WCMP Budget]]+Equipment[[#This Row],[Match Budget]]</f>
        <v>0</v>
      </c>
    </row>
    <row r="9" spans="1:9" ht="50.15" customHeight="1" x14ac:dyDescent="0.35">
      <c r="A9" s="21"/>
      <c r="B9" s="21"/>
      <c r="C9" s="21"/>
      <c r="D9" s="32">
        <v>0</v>
      </c>
      <c r="E9" s="21"/>
      <c r="F9" s="22">
        <f>ROUND(Equipment[[#This Row],[Price per Unit]]*Equipment[[#This Row],[Number of Units]],0)</f>
        <v>0</v>
      </c>
      <c r="G9" s="27">
        <v>0</v>
      </c>
      <c r="H9" s="26">
        <v>0</v>
      </c>
      <c r="I9" s="36">
        <f>Equipment[[#This Row],[WCMP Budget]]+Equipment[[#This Row],[Match Budget]]</f>
        <v>0</v>
      </c>
    </row>
    <row r="10" spans="1:9" ht="50.15" customHeight="1" x14ac:dyDescent="0.35">
      <c r="A10" s="21"/>
      <c r="B10" s="21"/>
      <c r="C10" s="21"/>
      <c r="D10" s="32">
        <v>0</v>
      </c>
      <c r="E10" s="21"/>
      <c r="F10" s="22">
        <f>ROUND(Equipment[[#This Row],[Price per Unit]]*Equipment[[#This Row],[Number of Units]],0)</f>
        <v>0</v>
      </c>
      <c r="G10" s="27">
        <v>0</v>
      </c>
      <c r="H10" s="26">
        <v>0</v>
      </c>
      <c r="I10" s="36">
        <f>Equipment[[#This Row],[WCMP Budget]]+Equipment[[#This Row],[Match Budget]]</f>
        <v>0</v>
      </c>
    </row>
    <row r="11" spans="1:9" s="23" customFormat="1" ht="50.15" customHeight="1" x14ac:dyDescent="0.35">
      <c r="B11" s="41"/>
      <c r="C11" s="42" t="s">
        <v>7</v>
      </c>
      <c r="D11" s="45">
        <f>SUBTOTAL(109,Equipment[Price per Unit])</f>
        <v>0</v>
      </c>
      <c r="E11" s="41"/>
      <c r="F11" s="45">
        <f>SUBTOTAL(109,Equipment[Item Total (rounded)])</f>
        <v>0</v>
      </c>
      <c r="G11" s="38">
        <f>SUBTOTAL(109,Equipment[WCMP Budget])</f>
        <v>0</v>
      </c>
      <c r="H11" s="37">
        <f>SUBTOTAL(109,Equipment[Match Budget])</f>
        <v>0</v>
      </c>
      <c r="I11" s="37">
        <f>SUBTOTAL(109,Equipment[Total (Must equal value in column F)])</f>
        <v>0</v>
      </c>
    </row>
    <row r="12" spans="1:9" ht="18.649999999999999" customHeight="1" x14ac:dyDescent="0.35"/>
    <row r="13" spans="1:9" ht="50.15" customHeight="1" x14ac:dyDescent="0.35"/>
    <row r="14" spans="1:9" ht="50.15" customHeight="1" x14ac:dyDescent="0.35"/>
    <row r="15" spans="1:9" ht="91.5" customHeight="1" x14ac:dyDescent="0.35"/>
  </sheetData>
  <sheetProtection algorithmName="SHA-512" hashValue="VJqk6di0tId0oZV27DvF9nSzHpOsBvh4Zpz6Uyz0VTZNDhHUM5t2LL409m93Mneb+txIAG/dhmNu44hqlpolxw==" saltValue="T/e7wEMspBmX9p+XEzmevw==" spinCount="100000" sheet="1" objects="1" scenarios="1" selectLockedCells="1"/>
  <conditionalFormatting sqref="I2">
    <cfRule type="cellIs" dxfId="24" priority="9" operator="notEqual">
      <formula>$F$2</formula>
    </cfRule>
  </conditionalFormatting>
  <conditionalFormatting sqref="I3">
    <cfRule type="cellIs" dxfId="23" priority="8" operator="notEqual">
      <formula>$F$3</formula>
    </cfRule>
  </conditionalFormatting>
  <conditionalFormatting sqref="I4">
    <cfRule type="cellIs" dxfId="22" priority="7" operator="notEqual">
      <formula>$F$4</formula>
    </cfRule>
  </conditionalFormatting>
  <conditionalFormatting sqref="I5">
    <cfRule type="cellIs" dxfId="21" priority="6" operator="notEqual">
      <formula>$F$5</formula>
    </cfRule>
  </conditionalFormatting>
  <conditionalFormatting sqref="I6">
    <cfRule type="cellIs" dxfId="20" priority="5" operator="notEqual">
      <formula>$F$6</formula>
    </cfRule>
  </conditionalFormatting>
  <conditionalFormatting sqref="I7">
    <cfRule type="cellIs" dxfId="19" priority="4" operator="notEqual">
      <formula>$F$7</formula>
    </cfRule>
  </conditionalFormatting>
  <conditionalFormatting sqref="I8">
    <cfRule type="cellIs" dxfId="18" priority="3" operator="notEqual">
      <formula>$F$8</formula>
    </cfRule>
  </conditionalFormatting>
  <conditionalFormatting sqref="I9">
    <cfRule type="cellIs" dxfId="17" priority="2" operator="notEqual">
      <formula>$F$9</formula>
    </cfRule>
  </conditionalFormatting>
  <conditionalFormatting sqref="I10">
    <cfRule type="cellIs" dxfId="16" priority="1" operator="notEqual">
      <formula>$F$10</formula>
    </cfRule>
  </conditionalFormatting>
  <pageMargins left="0.7" right="0.7" top="0.75" bottom="0.75" header="0.3" footer="0.3"/>
  <pageSetup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2CEED-82C4-45A5-9E4E-C48571939465}">
  <dimension ref="A1:I22"/>
  <sheetViews>
    <sheetView topLeftCell="A13" zoomScale="71" zoomScaleNormal="47" zoomScalePageLayoutView="40" workbookViewId="0">
      <selection activeCell="A3" sqref="A3"/>
    </sheetView>
  </sheetViews>
  <sheetFormatPr defaultColWidth="0" defaultRowHeight="0" customHeight="1" zeroHeight="1" x14ac:dyDescent="0.35"/>
  <cols>
    <col min="1" max="1" width="78.1796875" style="31" customWidth="1"/>
    <col min="2" max="2" width="21.453125" style="31" customWidth="1"/>
    <col min="3" max="4" width="20.54296875" style="31" customWidth="1"/>
    <col min="5" max="5" width="21.81640625" style="9" customWidth="1"/>
    <col min="6" max="6" width="20" style="9" customWidth="1"/>
    <col min="7" max="7" width="26.6328125" style="9" customWidth="1"/>
    <col min="8" max="9" width="0" style="9" hidden="1" customWidth="1"/>
    <col min="10" max="16384" width="8.7265625" style="9" hidden="1"/>
  </cols>
  <sheetData>
    <row r="1" spans="1:7" s="30" customFormat="1" ht="50.15" customHeight="1" x14ac:dyDescent="0.35">
      <c r="A1" s="33" t="s">
        <v>28</v>
      </c>
      <c r="B1" s="33" t="s">
        <v>9</v>
      </c>
      <c r="C1" s="33" t="s">
        <v>10</v>
      </c>
      <c r="D1" s="43" t="s">
        <v>40</v>
      </c>
      <c r="E1" s="44" t="s">
        <v>6</v>
      </c>
      <c r="F1" s="33" t="s">
        <v>5</v>
      </c>
      <c r="G1" s="33" t="s">
        <v>29</v>
      </c>
    </row>
    <row r="2" spans="1:7" ht="50.15" customHeight="1" x14ac:dyDescent="0.35">
      <c r="A2" s="21"/>
      <c r="B2" s="32">
        <v>0</v>
      </c>
      <c r="C2" s="21"/>
      <c r="D2" s="22">
        <f>ROUND(Supplies[[#This Row],[Price per Unit]]*Supplies[[#This Row],[Number of Units]],0)</f>
        <v>0</v>
      </c>
      <c r="E2" s="27">
        <v>0</v>
      </c>
      <c r="F2" s="26">
        <v>0</v>
      </c>
      <c r="G2" s="28">
        <f>Supplies[[#This Row],[WCMP Budget]]+Supplies[[#This Row],[Match Budget]]</f>
        <v>0</v>
      </c>
    </row>
    <row r="3" spans="1:7" ht="50.15" customHeight="1" x14ac:dyDescent="0.35">
      <c r="A3" s="21"/>
      <c r="B3" s="32">
        <v>0</v>
      </c>
      <c r="C3" s="21"/>
      <c r="D3" s="22">
        <f>ROUND(Supplies[[#This Row],[Price per Unit]]*Supplies[[#This Row],[Number of Units]],0)</f>
        <v>0</v>
      </c>
      <c r="E3" s="27">
        <v>0</v>
      </c>
      <c r="F3" s="26">
        <v>0</v>
      </c>
      <c r="G3" s="28">
        <f>Supplies[[#This Row],[WCMP Budget]]+Supplies[[#This Row],[Match Budget]]</f>
        <v>0</v>
      </c>
    </row>
    <row r="4" spans="1:7" ht="50.15" customHeight="1" x14ac:dyDescent="0.35">
      <c r="A4" s="21"/>
      <c r="B4" s="32">
        <v>0</v>
      </c>
      <c r="C4" s="21"/>
      <c r="D4" s="22">
        <f>ROUND(Supplies[[#This Row],[Price per Unit]]*Supplies[[#This Row],[Number of Units]],0)</f>
        <v>0</v>
      </c>
      <c r="E4" s="27">
        <v>0</v>
      </c>
      <c r="F4" s="26">
        <v>0</v>
      </c>
      <c r="G4" s="28">
        <f>Supplies[[#This Row],[WCMP Budget]]+Supplies[[#This Row],[Match Budget]]</f>
        <v>0</v>
      </c>
    </row>
    <row r="5" spans="1:7" ht="50.15" customHeight="1" x14ac:dyDescent="0.35">
      <c r="A5" s="21"/>
      <c r="B5" s="32">
        <v>0</v>
      </c>
      <c r="C5" s="21"/>
      <c r="D5" s="22">
        <f>ROUND(Supplies[[#This Row],[Price per Unit]]*Supplies[[#This Row],[Number of Units]],0)</f>
        <v>0</v>
      </c>
      <c r="E5" s="27">
        <v>0</v>
      </c>
      <c r="F5" s="26">
        <v>0</v>
      </c>
      <c r="G5" s="28">
        <f>Supplies[[#This Row],[WCMP Budget]]+Supplies[[#This Row],[Match Budget]]</f>
        <v>0</v>
      </c>
    </row>
    <row r="6" spans="1:7" ht="50.15" customHeight="1" x14ac:dyDescent="0.35">
      <c r="A6" s="21"/>
      <c r="B6" s="32">
        <v>0</v>
      </c>
      <c r="C6" s="21"/>
      <c r="D6" s="22">
        <f>ROUND(Supplies[[#This Row],[Price per Unit]]*Supplies[[#This Row],[Number of Units]],0)</f>
        <v>0</v>
      </c>
      <c r="E6" s="27">
        <v>0</v>
      </c>
      <c r="F6" s="26">
        <v>0</v>
      </c>
      <c r="G6" s="28">
        <f>Supplies[[#This Row],[WCMP Budget]]+Supplies[[#This Row],[Match Budget]]</f>
        <v>0</v>
      </c>
    </row>
    <row r="7" spans="1:7" ht="50.15" customHeight="1" x14ac:dyDescent="0.35">
      <c r="A7" s="21"/>
      <c r="B7" s="32">
        <v>0</v>
      </c>
      <c r="C7" s="21"/>
      <c r="D7" s="22">
        <f>ROUND(Supplies[[#This Row],[Price per Unit]]*Supplies[[#This Row],[Number of Units]],0)</f>
        <v>0</v>
      </c>
      <c r="E7" s="27">
        <v>0</v>
      </c>
      <c r="F7" s="26">
        <v>0</v>
      </c>
      <c r="G7" s="28">
        <f>Supplies[[#This Row],[WCMP Budget]]+Supplies[[#This Row],[Match Budget]]</f>
        <v>0</v>
      </c>
    </row>
    <row r="8" spans="1:7" ht="50.15" customHeight="1" x14ac:dyDescent="0.35">
      <c r="A8" s="21"/>
      <c r="B8" s="32">
        <v>0</v>
      </c>
      <c r="C8" s="21"/>
      <c r="D8" s="22">
        <f>ROUND(Supplies[[#This Row],[Price per Unit]]*Supplies[[#This Row],[Number of Units]],0)</f>
        <v>0</v>
      </c>
      <c r="E8" s="27">
        <v>0</v>
      </c>
      <c r="F8" s="26">
        <v>0</v>
      </c>
      <c r="G8" s="28">
        <f>Supplies[[#This Row],[WCMP Budget]]+Supplies[[#This Row],[Match Budget]]</f>
        <v>0</v>
      </c>
    </row>
    <row r="9" spans="1:7" ht="50.15" customHeight="1" x14ac:dyDescent="0.35">
      <c r="A9" s="21"/>
      <c r="B9" s="32">
        <v>0</v>
      </c>
      <c r="C9" s="21"/>
      <c r="D9" s="22">
        <f>ROUND(Supplies[[#This Row],[Price per Unit]]*Supplies[[#This Row],[Number of Units]],0)</f>
        <v>0</v>
      </c>
      <c r="E9" s="27">
        <v>0</v>
      </c>
      <c r="F9" s="26">
        <v>0</v>
      </c>
      <c r="G9" s="28">
        <f>Supplies[[#This Row],[WCMP Budget]]+Supplies[[#This Row],[Match Budget]]</f>
        <v>0</v>
      </c>
    </row>
    <row r="10" spans="1:7" ht="50.15" customHeight="1" x14ac:dyDescent="0.35">
      <c r="A10" s="21"/>
      <c r="B10" s="32">
        <v>0</v>
      </c>
      <c r="C10" s="21"/>
      <c r="D10" s="22">
        <f>ROUND(Supplies[[#This Row],[Price per Unit]]*Supplies[[#This Row],[Number of Units]],0)</f>
        <v>0</v>
      </c>
      <c r="E10" s="27">
        <v>0</v>
      </c>
      <c r="F10" s="26">
        <v>0</v>
      </c>
      <c r="G10" s="28">
        <f>Supplies[[#This Row],[WCMP Budget]]+Supplies[[#This Row],[Match Budget]]</f>
        <v>0</v>
      </c>
    </row>
    <row r="11" spans="1:7" ht="50.15" customHeight="1" x14ac:dyDescent="0.35">
      <c r="A11" s="21"/>
      <c r="B11" s="32">
        <v>0</v>
      </c>
      <c r="C11" s="21"/>
      <c r="D11" s="22">
        <f>ROUND(Supplies[[#This Row],[Price per Unit]]*Supplies[[#This Row],[Number of Units]],0)</f>
        <v>0</v>
      </c>
      <c r="E11" s="27">
        <v>0</v>
      </c>
      <c r="F11" s="26">
        <v>0</v>
      </c>
      <c r="G11" s="28">
        <f>Supplies[[#This Row],[WCMP Budget]]+Supplies[[#This Row],[Match Budget]]</f>
        <v>0</v>
      </c>
    </row>
    <row r="12" spans="1:7" ht="50.15" customHeight="1" x14ac:dyDescent="0.35">
      <c r="A12" s="21"/>
      <c r="B12" s="32">
        <v>0</v>
      </c>
      <c r="C12" s="21"/>
      <c r="D12" s="22">
        <f>ROUND(Supplies[[#This Row],[Price per Unit]]*Supplies[[#This Row],[Number of Units]],0)</f>
        <v>0</v>
      </c>
      <c r="E12" s="27">
        <v>0</v>
      </c>
      <c r="F12" s="26">
        <v>0</v>
      </c>
      <c r="G12" s="28">
        <f>Supplies[[#This Row],[WCMP Budget]]+Supplies[[#This Row],[Match Budget]]</f>
        <v>0</v>
      </c>
    </row>
    <row r="13" spans="1:7" ht="50.15" customHeight="1" x14ac:dyDescent="0.35">
      <c r="A13" s="21"/>
      <c r="B13" s="32">
        <v>0</v>
      </c>
      <c r="C13" s="21"/>
      <c r="D13" s="22">
        <f>ROUND(Supplies[[#This Row],[Price per Unit]]*Supplies[[#This Row],[Number of Units]],0)</f>
        <v>0</v>
      </c>
      <c r="E13" s="27">
        <v>0</v>
      </c>
      <c r="F13" s="26">
        <v>0</v>
      </c>
      <c r="G13" s="28">
        <f>Supplies[[#This Row],[WCMP Budget]]+Supplies[[#This Row],[Match Budget]]</f>
        <v>0</v>
      </c>
    </row>
    <row r="14" spans="1:7" ht="50.15" customHeight="1" x14ac:dyDescent="0.35">
      <c r="A14" s="21"/>
      <c r="B14" s="32">
        <v>0</v>
      </c>
      <c r="C14" s="21"/>
      <c r="D14" s="22">
        <f>ROUND(Supplies[[#This Row],[Price per Unit]]*Supplies[[#This Row],[Number of Units]],0)</f>
        <v>0</v>
      </c>
      <c r="E14" s="27">
        <v>0</v>
      </c>
      <c r="F14" s="26">
        <v>0</v>
      </c>
      <c r="G14" s="28">
        <f>Supplies[[#This Row],[WCMP Budget]]+Supplies[[#This Row],[Match Budget]]</f>
        <v>0</v>
      </c>
    </row>
    <row r="15" spans="1:7" ht="50.15" customHeight="1" x14ac:dyDescent="0.35">
      <c r="A15" s="21"/>
      <c r="B15" s="32">
        <v>0</v>
      </c>
      <c r="C15" s="21"/>
      <c r="D15" s="22">
        <f>ROUND(Supplies[[#This Row],[Price per Unit]]*Supplies[[#This Row],[Number of Units]],0)</f>
        <v>0</v>
      </c>
      <c r="E15" s="27">
        <v>0</v>
      </c>
      <c r="F15" s="26">
        <v>0</v>
      </c>
      <c r="G15" s="28">
        <f>Supplies[[#This Row],[WCMP Budget]]+Supplies[[#This Row],[Match Budget]]</f>
        <v>0</v>
      </c>
    </row>
    <row r="16" spans="1:7" ht="50.15" customHeight="1" x14ac:dyDescent="0.35">
      <c r="A16" s="21"/>
      <c r="B16" s="32">
        <v>0</v>
      </c>
      <c r="C16" s="21"/>
      <c r="D16" s="22">
        <f>ROUND(Supplies[[#This Row],[Price per Unit]]*Supplies[[#This Row],[Number of Units]],0)</f>
        <v>0</v>
      </c>
      <c r="E16" s="27">
        <v>0</v>
      </c>
      <c r="F16" s="26">
        <v>0</v>
      </c>
      <c r="G16" s="28">
        <f>Supplies[[#This Row],[WCMP Budget]]+Supplies[[#This Row],[Match Budget]]</f>
        <v>0</v>
      </c>
    </row>
    <row r="17" spans="1:7" ht="50.15" customHeight="1" x14ac:dyDescent="0.35">
      <c r="A17" s="21"/>
      <c r="B17" s="32">
        <v>0</v>
      </c>
      <c r="C17" s="21"/>
      <c r="D17" s="22">
        <f>ROUND(Supplies[[#This Row],[Price per Unit]]*Supplies[[#This Row],[Number of Units]],0)</f>
        <v>0</v>
      </c>
      <c r="E17" s="27">
        <v>0</v>
      </c>
      <c r="F17" s="26">
        <v>0</v>
      </c>
      <c r="G17" s="28">
        <f>Supplies[[#This Row],[WCMP Budget]]+Supplies[[#This Row],[Match Budget]]</f>
        <v>0</v>
      </c>
    </row>
    <row r="18" spans="1:7" ht="50.15" customHeight="1" x14ac:dyDescent="0.35">
      <c r="A18" s="46" t="s">
        <v>7</v>
      </c>
      <c r="B18" s="47">
        <f>SUBTOTAL(109,Supplies[Price per Unit])</f>
        <v>0</v>
      </c>
      <c r="C18" s="29"/>
      <c r="D18" s="36">
        <f>SUBTOTAL(109,Supplies[Item Total (rounded)])</f>
        <v>0</v>
      </c>
      <c r="E18" s="48">
        <f>SUBTOTAL(109,Supplies[WCMP Budget])</f>
        <v>0</v>
      </c>
      <c r="F18" s="36">
        <f>SUBTOTAL(109,Supplies[Match Budget])</f>
        <v>0</v>
      </c>
      <c r="G18" s="36">
        <f>SUBTOTAL(109,Supplies[Total (Must equal the value in Column D)])</f>
        <v>0</v>
      </c>
    </row>
    <row r="19" spans="1:7" ht="19" customHeight="1" x14ac:dyDescent="0.35"/>
    <row r="20" spans="1:7" ht="50.15" customHeight="1" x14ac:dyDescent="0.35"/>
    <row r="21" spans="1:7" ht="86" customHeight="1" x14ac:dyDescent="0.35"/>
    <row r="22" spans="1:7" ht="50.15" hidden="1" customHeight="1" x14ac:dyDescent="0.35"/>
  </sheetData>
  <sheetProtection algorithmName="SHA-512" hashValue="meUg5JfT5KNNpjn88Vb7C8DoUa7a4YUaBaYRb40QafdIhTwCcpw8oOZwhBB3dGy7zJ7ITt3RhOyIwgWvSrV7fQ==" saltValue="KCr/alhVSc8flxQqexRMTw==" spinCount="100000" sheet="1" objects="1" scenarios="1" selectLockedCells="1"/>
  <conditionalFormatting sqref="G2">
    <cfRule type="cellIs" dxfId="15" priority="16" operator="notEqual">
      <formula>$D$2</formula>
    </cfRule>
  </conditionalFormatting>
  <conditionalFormatting sqref="G3">
    <cfRule type="cellIs" dxfId="14" priority="15" operator="notEqual">
      <formula>$D$3</formula>
    </cfRule>
  </conditionalFormatting>
  <conditionalFormatting sqref="G4">
    <cfRule type="cellIs" dxfId="13" priority="14" operator="notEqual">
      <formula>$D$4</formula>
    </cfRule>
  </conditionalFormatting>
  <conditionalFormatting sqref="G5">
    <cfRule type="cellIs" dxfId="12" priority="13" operator="notEqual">
      <formula>$D$5</formula>
    </cfRule>
  </conditionalFormatting>
  <conditionalFormatting sqref="G6">
    <cfRule type="cellIs" dxfId="11" priority="12" operator="notEqual">
      <formula>$D$6</formula>
    </cfRule>
  </conditionalFormatting>
  <conditionalFormatting sqref="G7">
    <cfRule type="cellIs" dxfId="10" priority="11" operator="notEqual">
      <formula>$D$7</formula>
    </cfRule>
  </conditionalFormatting>
  <conditionalFormatting sqref="G8">
    <cfRule type="cellIs" dxfId="9" priority="10" operator="notEqual">
      <formula>$D$8</formula>
    </cfRule>
  </conditionalFormatting>
  <conditionalFormatting sqref="G9">
    <cfRule type="cellIs" dxfId="8" priority="9" operator="notEqual">
      <formula>$D$9</formula>
    </cfRule>
  </conditionalFormatting>
  <conditionalFormatting sqref="G10">
    <cfRule type="cellIs" dxfId="7" priority="8" operator="notEqual">
      <formula>$D$10</formula>
    </cfRule>
  </conditionalFormatting>
  <conditionalFormatting sqref="G11:G15">
    <cfRule type="cellIs" dxfId="6" priority="7" operator="notEqual">
      <formula>$D$11</formula>
    </cfRule>
  </conditionalFormatting>
  <conditionalFormatting sqref="G12">
    <cfRule type="cellIs" dxfId="5" priority="4" operator="notEqual">
      <formula>$D$12</formula>
    </cfRule>
  </conditionalFormatting>
  <conditionalFormatting sqref="G13">
    <cfRule type="cellIs" dxfId="4" priority="3" operator="notEqual">
      <formula>$D$13</formula>
    </cfRule>
  </conditionalFormatting>
  <conditionalFormatting sqref="G14">
    <cfRule type="cellIs" dxfId="3" priority="2" operator="notEqual">
      <formula>$D$14</formula>
    </cfRule>
  </conditionalFormatting>
  <conditionalFormatting sqref="G15">
    <cfRule type="cellIs" dxfId="2" priority="1" operator="notEqual">
      <formula>$D$15</formula>
    </cfRule>
  </conditionalFormatting>
  <conditionalFormatting sqref="G16">
    <cfRule type="cellIs" dxfId="1" priority="6" operator="notEqual">
      <formula>$D$16</formula>
    </cfRule>
  </conditionalFormatting>
  <conditionalFormatting sqref="G17">
    <cfRule type="cellIs" dxfId="0" priority="5" operator="notEqual">
      <formula>$D$17</formula>
    </cfRule>
  </conditionalFormatting>
  <pageMargins left="0.7" right="0.7" top="0.75" bottom="0.75" header="0.3" footer="0.3"/>
  <pageSetup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B8100-F6DA-45F4-9188-2007B2F7B864}">
  <dimension ref="A1:I14"/>
  <sheetViews>
    <sheetView zoomScale="71" zoomScaleNormal="47" zoomScalePageLayoutView="40" workbookViewId="0">
      <selection activeCell="A3" sqref="A3"/>
    </sheetView>
  </sheetViews>
  <sheetFormatPr defaultColWidth="0" defaultRowHeight="55.5" customHeight="1" zeroHeight="1" x14ac:dyDescent="0.35"/>
  <cols>
    <col min="1" max="1" width="118.453125" style="31" customWidth="1"/>
    <col min="2" max="2" width="32.453125" style="9" customWidth="1"/>
    <col min="3" max="3" width="33.26953125" style="9" customWidth="1"/>
    <col min="4" max="4" width="38.453125" style="9" customWidth="1"/>
    <col min="5" max="9" width="0" style="9" hidden="1" customWidth="1"/>
    <col min="10" max="16384" width="8.7265625" style="9" hidden="1"/>
  </cols>
  <sheetData>
    <row r="1" spans="1:4" s="30" customFormat="1" ht="55.5" customHeight="1" x14ac:dyDescent="0.35">
      <c r="A1" s="33" t="s">
        <v>12</v>
      </c>
      <c r="B1" s="44" t="s">
        <v>6</v>
      </c>
      <c r="C1" s="33" t="s">
        <v>5</v>
      </c>
      <c r="D1" s="33" t="s">
        <v>3</v>
      </c>
    </row>
    <row r="2" spans="1:4" ht="55.5" customHeight="1" x14ac:dyDescent="0.35">
      <c r="A2" s="21"/>
      <c r="B2" s="27">
        <v>0</v>
      </c>
      <c r="C2" s="26">
        <v>0</v>
      </c>
      <c r="D2" s="28">
        <f>Contractual[[#This Row],[WCMP Budget]]+Contractual[[#This Row],[Match Budget]]</f>
        <v>0</v>
      </c>
    </row>
    <row r="3" spans="1:4" ht="55.5" customHeight="1" x14ac:dyDescent="0.35">
      <c r="A3" s="21"/>
      <c r="B3" s="27">
        <v>0</v>
      </c>
      <c r="C3" s="26">
        <v>0</v>
      </c>
      <c r="D3" s="36">
        <f>Contractual[[#This Row],[WCMP Budget]]+Contractual[[#This Row],[Match Budget]]</f>
        <v>0</v>
      </c>
    </row>
    <row r="4" spans="1:4" ht="55.5" customHeight="1" x14ac:dyDescent="0.35">
      <c r="A4" s="21"/>
      <c r="B4" s="27">
        <v>0</v>
      </c>
      <c r="C4" s="26">
        <v>0</v>
      </c>
      <c r="D4" s="36">
        <f>Contractual[[#This Row],[WCMP Budget]]+Contractual[[#This Row],[Match Budget]]</f>
        <v>0</v>
      </c>
    </row>
    <row r="5" spans="1:4" ht="55.5" customHeight="1" x14ac:dyDescent="0.35">
      <c r="A5" s="21"/>
      <c r="B5" s="27">
        <v>0</v>
      </c>
      <c r="C5" s="26">
        <v>0</v>
      </c>
      <c r="D5" s="36">
        <f>Contractual[[#This Row],[WCMP Budget]]+Contractual[[#This Row],[Match Budget]]</f>
        <v>0</v>
      </c>
    </row>
    <row r="6" spans="1:4" ht="55.5" customHeight="1" x14ac:dyDescent="0.35">
      <c r="A6" s="21"/>
      <c r="B6" s="27">
        <v>0</v>
      </c>
      <c r="C6" s="26">
        <v>0</v>
      </c>
      <c r="D6" s="36">
        <f>Contractual[[#This Row],[WCMP Budget]]+Contractual[[#This Row],[Match Budget]]</f>
        <v>0</v>
      </c>
    </row>
    <row r="7" spans="1:4" ht="55.5" customHeight="1" x14ac:dyDescent="0.35">
      <c r="A7" s="21"/>
      <c r="B7" s="27">
        <v>0</v>
      </c>
      <c r="C7" s="26">
        <v>0</v>
      </c>
      <c r="D7" s="36">
        <f>Contractual[[#This Row],[WCMP Budget]]+Contractual[[#This Row],[Match Budget]]</f>
        <v>0</v>
      </c>
    </row>
    <row r="8" spans="1:4" ht="55.5" customHeight="1" x14ac:dyDescent="0.35">
      <c r="A8" s="21"/>
      <c r="B8" s="27">
        <v>0</v>
      </c>
      <c r="C8" s="26">
        <v>0</v>
      </c>
      <c r="D8" s="36">
        <f>Contractual[[#This Row],[WCMP Budget]]+Contractual[[#This Row],[Match Budget]]</f>
        <v>0</v>
      </c>
    </row>
    <row r="9" spans="1:4" ht="55.5" customHeight="1" x14ac:dyDescent="0.35">
      <c r="A9" s="21"/>
      <c r="B9" s="27">
        <v>0</v>
      </c>
      <c r="C9" s="26">
        <v>0</v>
      </c>
      <c r="D9" s="36">
        <f>Contractual[[#This Row],[WCMP Budget]]+Contractual[[#This Row],[Match Budget]]</f>
        <v>0</v>
      </c>
    </row>
    <row r="10" spans="1:4" ht="55.5" customHeight="1" x14ac:dyDescent="0.35">
      <c r="A10" s="21"/>
      <c r="B10" s="27">
        <v>0</v>
      </c>
      <c r="C10" s="26">
        <v>0</v>
      </c>
      <c r="D10" s="36">
        <f>Contractual[[#This Row],[WCMP Budget]]+Contractual[[#This Row],[Match Budget]]</f>
        <v>0</v>
      </c>
    </row>
    <row r="11" spans="1:4" ht="55.5" customHeight="1" x14ac:dyDescent="0.35">
      <c r="A11" s="46" t="s">
        <v>7</v>
      </c>
      <c r="B11" s="48">
        <f>SUBTOTAL(109,Contractual[WCMP Budget])</f>
        <v>0</v>
      </c>
      <c r="C11" s="36">
        <f>SUBTOTAL(109,Contractual[Match Budget])</f>
        <v>0</v>
      </c>
      <c r="D11" s="36">
        <f>SUBTOTAL(109,Contractual[[Total ]])</f>
        <v>0</v>
      </c>
    </row>
    <row r="12" spans="1:4" ht="18.649999999999999" customHeight="1" x14ac:dyDescent="0.35"/>
    <row r="13" spans="1:4" ht="55.5" customHeight="1" x14ac:dyDescent="0.35"/>
    <row r="14" spans="1:4" ht="55.5" customHeight="1" x14ac:dyDescent="0.35"/>
  </sheetData>
  <sheetProtection algorithmName="SHA-512" hashValue="tLYcWecOAS1xzlnifYma/BmV4Xxf24YbIhhdebOphxIhH6n7xPkhXC99FhMlZWpRHSJvbtNtHhklrqtJTW0SoQ==" saltValue="I+sOqxLe3oGTxklF8tdjsw==" spinCount="100000" sheet="1" objects="1" scenarios="1" selectLockedCells="1"/>
  <pageMargins left="0.7" right="0.7" top="0.75" bottom="0.75" header="0.3" footer="0.3"/>
  <pageSetup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DEA59-B9FD-4C3D-8740-FACBA73C88A5}">
  <dimension ref="A1:I15"/>
  <sheetViews>
    <sheetView topLeftCell="A2" zoomScale="47" zoomScaleNormal="47" zoomScaleSheetLayoutView="45" zoomScalePageLayoutView="40" workbookViewId="0">
      <selection activeCell="A3" sqref="A3"/>
    </sheetView>
  </sheetViews>
  <sheetFormatPr defaultColWidth="0" defaultRowHeight="0" customHeight="1" zeroHeight="1" x14ac:dyDescent="0.35"/>
  <cols>
    <col min="1" max="1" width="118.453125" style="31" customWidth="1"/>
    <col min="2" max="2" width="32.1796875" style="9" customWidth="1"/>
    <col min="3" max="3" width="33.26953125" style="9" customWidth="1"/>
    <col min="4" max="4" width="38.453125" style="9" customWidth="1"/>
    <col min="5" max="9" width="0" style="9" hidden="1" customWidth="1"/>
    <col min="10" max="16384" width="8.7265625" style="9" hidden="1"/>
  </cols>
  <sheetData>
    <row r="1" spans="1:4" s="30" customFormat="1" ht="50.15" customHeight="1" x14ac:dyDescent="0.35">
      <c r="A1" s="33" t="s">
        <v>18</v>
      </c>
      <c r="B1" s="44" t="s">
        <v>6</v>
      </c>
      <c r="C1" s="33" t="s">
        <v>5</v>
      </c>
      <c r="D1" s="33" t="s">
        <v>3</v>
      </c>
    </row>
    <row r="2" spans="1:4" ht="63.5" customHeight="1" x14ac:dyDescent="0.35">
      <c r="A2" s="21"/>
      <c r="B2" s="27">
        <v>0</v>
      </c>
      <c r="C2" s="26">
        <v>0</v>
      </c>
      <c r="D2" s="28">
        <f>Other[[#This Row],[WCMP Budget]]+Other[[#This Row],[Match Budget]]</f>
        <v>0</v>
      </c>
    </row>
    <row r="3" spans="1:4" ht="63.5" customHeight="1" x14ac:dyDescent="0.35">
      <c r="A3" s="21"/>
      <c r="B3" s="27">
        <v>0</v>
      </c>
      <c r="C3" s="26">
        <v>0</v>
      </c>
      <c r="D3" s="36">
        <f>Other[[#This Row],[WCMP Budget]]+Other[[#This Row],[Match Budget]]</f>
        <v>0</v>
      </c>
    </row>
    <row r="4" spans="1:4" ht="63.5" customHeight="1" x14ac:dyDescent="0.35">
      <c r="A4" s="21"/>
      <c r="B4" s="27">
        <v>0</v>
      </c>
      <c r="C4" s="26">
        <v>0</v>
      </c>
      <c r="D4" s="36">
        <f>Other[[#This Row],[WCMP Budget]]+Other[[#This Row],[Match Budget]]</f>
        <v>0</v>
      </c>
    </row>
    <row r="5" spans="1:4" ht="63.5" customHeight="1" x14ac:dyDescent="0.35">
      <c r="A5" s="21"/>
      <c r="B5" s="27">
        <v>0</v>
      </c>
      <c r="C5" s="26">
        <v>0</v>
      </c>
      <c r="D5" s="36">
        <f>Other[[#This Row],[WCMP Budget]]+Other[[#This Row],[Match Budget]]</f>
        <v>0</v>
      </c>
    </row>
    <row r="6" spans="1:4" ht="63.5" customHeight="1" x14ac:dyDescent="0.35">
      <c r="A6" s="21"/>
      <c r="B6" s="27">
        <v>0</v>
      </c>
      <c r="C6" s="26">
        <v>0</v>
      </c>
      <c r="D6" s="36">
        <f>Other[[#This Row],[WCMP Budget]]+Other[[#This Row],[Match Budget]]</f>
        <v>0</v>
      </c>
    </row>
    <row r="7" spans="1:4" ht="63.5" customHeight="1" x14ac:dyDescent="0.35">
      <c r="A7" s="21"/>
      <c r="B7" s="27">
        <v>0</v>
      </c>
      <c r="C7" s="26">
        <v>0</v>
      </c>
      <c r="D7" s="36">
        <f>Other[[#This Row],[WCMP Budget]]+Other[[#This Row],[Match Budget]]</f>
        <v>0</v>
      </c>
    </row>
    <row r="8" spans="1:4" ht="63.5" customHeight="1" x14ac:dyDescent="0.35">
      <c r="A8" s="21"/>
      <c r="B8" s="27">
        <v>0</v>
      </c>
      <c r="C8" s="26">
        <v>0</v>
      </c>
      <c r="D8" s="36">
        <f>Other[[#This Row],[WCMP Budget]]+Other[[#This Row],[Match Budget]]</f>
        <v>0</v>
      </c>
    </row>
    <row r="9" spans="1:4" ht="63.5" customHeight="1" x14ac:dyDescent="0.35">
      <c r="A9" s="21"/>
      <c r="B9" s="27">
        <v>0</v>
      </c>
      <c r="C9" s="26">
        <v>0</v>
      </c>
      <c r="D9" s="36">
        <f>Other[[#This Row],[WCMP Budget]]+Other[[#This Row],[Match Budget]]</f>
        <v>0</v>
      </c>
    </row>
    <row r="10" spans="1:4" ht="63.5" customHeight="1" x14ac:dyDescent="0.35">
      <c r="A10" s="21"/>
      <c r="B10" s="27">
        <v>0</v>
      </c>
      <c r="C10" s="26">
        <v>0</v>
      </c>
      <c r="D10" s="36">
        <f>Other[[#This Row],[WCMP Budget]]+Other[[#This Row],[Match Budget]]</f>
        <v>0</v>
      </c>
    </row>
    <row r="11" spans="1:4" ht="50.15" customHeight="1" x14ac:dyDescent="0.35">
      <c r="A11" s="46" t="s">
        <v>7</v>
      </c>
      <c r="B11" s="48">
        <f>SUBTOTAL(109,Other[WCMP Budget])</f>
        <v>0</v>
      </c>
      <c r="C11" s="36">
        <f>SUBTOTAL(109,Other[Match Budget])</f>
        <v>0</v>
      </c>
      <c r="D11" s="36">
        <f>SUBTOTAL(109,Other[[Total ]])</f>
        <v>0</v>
      </c>
    </row>
    <row r="12" spans="1:4" ht="20.149999999999999" customHeight="1" x14ac:dyDescent="0.35"/>
    <row r="13" spans="1:4" ht="50.15" customHeight="1" x14ac:dyDescent="0.35"/>
    <row r="14" spans="1:4" ht="50.15" customHeight="1" x14ac:dyDescent="0.35"/>
    <row r="15" spans="1:4" ht="50.15" hidden="1" customHeight="1" x14ac:dyDescent="0.35"/>
  </sheetData>
  <sheetProtection algorithmName="SHA-512" hashValue="vRILl7wHP+xYCKcPqqTNFlImsiC5AqXW6DWNhexG6YW4+4uTLUbEH+ZCGOEMCHwXMDDFTu0gESOg2qhjictUuQ==" saltValue="YuQZBVk5ZaRHhQCiYUnpbQ==" spinCount="100000" sheet="1" objects="1" scenarios="1" selectLockedCells="1"/>
  <pageMargins left="0.7" right="0.7" top="0.75" bottom="0.75" header="0.3" footer="0.3"/>
  <pageSetup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85A1-8472-4AF9-88BC-CA69D285FA4A}">
  <dimension ref="A1:J13"/>
  <sheetViews>
    <sheetView tabSelected="1" zoomScale="55" zoomScaleNormal="55" zoomScaleSheetLayoutView="48" zoomScalePageLayoutView="40" workbookViewId="0">
      <selection activeCell="A3" sqref="A3"/>
    </sheetView>
  </sheetViews>
  <sheetFormatPr defaultColWidth="0" defaultRowHeight="0" customHeight="1" zeroHeight="1" x14ac:dyDescent="0.35"/>
  <cols>
    <col min="1" max="1" width="118.453125" style="4" customWidth="1"/>
    <col min="2" max="2" width="32.1796875" style="3" customWidth="1"/>
    <col min="3" max="3" width="33.26953125" style="3" customWidth="1"/>
    <col min="4" max="4" width="39.26953125" style="3" customWidth="1"/>
    <col min="5" max="10" width="0" style="3" hidden="1" customWidth="1"/>
    <col min="11" max="16384" width="8.7265625" style="3" hidden="1"/>
  </cols>
  <sheetData>
    <row r="1" spans="1:4" s="2" customFormat="1" ht="50.15" customHeight="1" x14ac:dyDescent="0.35">
      <c r="A1" s="49" t="s">
        <v>19</v>
      </c>
      <c r="B1" s="50" t="s">
        <v>6</v>
      </c>
      <c r="C1" s="49" t="s">
        <v>5</v>
      </c>
      <c r="D1" s="49" t="s">
        <v>3</v>
      </c>
    </row>
    <row r="2" spans="1:4" s="2" customFormat="1" ht="50.15" customHeight="1" x14ac:dyDescent="0.35">
      <c r="A2" s="63" t="s">
        <v>30</v>
      </c>
      <c r="B2" s="64">
        <f>Personnel[[#Totals],[WCMP Budget]]+Fringe[[#Totals],[WCMP Budget]]+Travel[[#Totals],[WCMP Budget]]+Supplies[[#Totals],[WCMP Budget]]+Other[[#Totals],[WCMP Budget]]</f>
        <v>0</v>
      </c>
      <c r="C2" s="65">
        <f>Personnel[[#Totals],[Match Budget]]+Fringe[[#Totals],[Match Budget]]+Travel[[#Totals],[Match Budget]]+Supplies[[#Totals],[Match Budget]]+Other[[#Totals],[Match Budget]]</f>
        <v>0</v>
      </c>
      <c r="D2" s="65">
        <f>Personnel[[#Totals],[Total (must equal value in column B)]]+Fringe[[#Totals],[Total (must equal value in column D)]]+Travel[[#Totals],[Total ]]+Supplies[[#Totals],[Total (Must equal the value in Column D)]]+Other[[#Totals],[Total ]]</f>
        <v>0</v>
      </c>
    </row>
    <row r="3" spans="1:4" s="5" customFormat="1" ht="75" customHeight="1" x14ac:dyDescent="0.35">
      <c r="A3" s="62"/>
      <c r="B3" s="56">
        <v>0</v>
      </c>
      <c r="C3" s="57">
        <v>0</v>
      </c>
      <c r="D3" s="58">
        <f>Indirect[[#This Row],[WCMP Budget]]+Indirect[[#This Row],[Match Budget]]</f>
        <v>0</v>
      </c>
    </row>
    <row r="4" spans="1:4" s="5" customFormat="1" ht="75" customHeight="1" x14ac:dyDescent="0.35">
      <c r="A4" s="1"/>
      <c r="B4" s="56">
        <v>0</v>
      </c>
      <c r="C4" s="57">
        <v>0</v>
      </c>
      <c r="D4" s="51">
        <f>Indirect[[#This Row],[WCMP Budget]]+Indirect[[#This Row],[Match Budget]]</f>
        <v>0</v>
      </c>
    </row>
    <row r="5" spans="1:4" s="5" customFormat="1" ht="75" customHeight="1" x14ac:dyDescent="0.35">
      <c r="A5" s="1"/>
      <c r="B5" s="56">
        <v>0</v>
      </c>
      <c r="C5" s="57">
        <v>0</v>
      </c>
      <c r="D5" s="51">
        <f>Indirect[[#This Row],[WCMP Budget]]+Indirect[[#This Row],[Match Budget]]</f>
        <v>0</v>
      </c>
    </row>
    <row r="6" spans="1:4" s="5" customFormat="1" ht="75" customHeight="1" x14ac:dyDescent="0.35">
      <c r="A6" s="1"/>
      <c r="B6" s="56">
        <v>0</v>
      </c>
      <c r="C6" s="57">
        <v>0</v>
      </c>
      <c r="D6" s="51">
        <f>Indirect[[#This Row],[WCMP Budget]]+Indirect[[#This Row],[Match Budget]]</f>
        <v>0</v>
      </c>
    </row>
    <row r="7" spans="1:4" s="5" customFormat="1" ht="50.15" customHeight="1" x14ac:dyDescent="0.35">
      <c r="A7" s="52" t="s">
        <v>7</v>
      </c>
      <c r="B7" s="53">
        <f>SUBTOTAL(109,B3:B6)</f>
        <v>0</v>
      </c>
      <c r="C7" s="51">
        <f>SUBTOTAL(109,C3:C6)</f>
        <v>0</v>
      </c>
      <c r="D7" s="51">
        <f>SUBTOTAL(109,D3:D6)</f>
        <v>0</v>
      </c>
    </row>
    <row r="8" spans="1:4" s="5" customFormat="1" ht="50.15" customHeight="1" x14ac:dyDescent="0.35">
      <c r="A8" s="52"/>
      <c r="B8" s="51"/>
      <c r="C8" s="51"/>
      <c r="D8" s="51"/>
    </row>
    <row r="9" spans="1:4" ht="50.15" customHeight="1" x14ac:dyDescent="0.35"/>
    <row r="10" spans="1:4" ht="50.15" customHeight="1" x14ac:dyDescent="0.35"/>
    <row r="11" spans="1:4" ht="50.15" customHeight="1" x14ac:dyDescent="0.35"/>
    <row r="12" spans="1:4" ht="115" customHeight="1" x14ac:dyDescent="0.35"/>
    <row r="13" spans="1:4" ht="50.15" hidden="1" customHeight="1" x14ac:dyDescent="0.35"/>
  </sheetData>
  <sheetProtection algorithmName="SHA-512" hashValue="JwDKBSHy1y7FMR1NrT0S04qk+Wk1wXLXQuYMRIY2zyF9QJS6Ggu3QVCvJrCY165/ww4C4sIEnA80p1rtX3AcBw==" saltValue="ILwvAEH28K4ZhwOv2OQBSg==" spinCount="100000" sheet="1" objects="1" scenarios="1" selectLockedCells="1"/>
  <pageMargins left="0.7" right="0.7" top="0.75" bottom="0.75" header="0.3" footer="0.3"/>
  <pageSetup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44E382B9BA4418775E128E5F912D6" ma:contentTypeVersion="2" ma:contentTypeDescription="Create a new document." ma:contentTypeScope="" ma:versionID="8f1a206daecbe22c359aada4a7ee7fbe">
  <xsd:schema xmlns:xsd="http://www.w3.org/2001/XMLSchema" xmlns:xs="http://www.w3.org/2001/XMLSchema" xmlns:p="http://schemas.microsoft.com/office/2006/metadata/properties" xmlns:ns1="http://schemas.microsoft.com/sharepoint/v3" xmlns:ns2="bb65cc95-6d4e-4879-a879-9838761499af" xmlns:ns3="9e30f06f-ad7a-453a-8e08-8a8878e30bd1" targetNamespace="http://schemas.microsoft.com/office/2006/metadata/properties" ma:root="true" ma:fieldsID="8e7c859c08d6dced290ad52845b841ee" ns1:_="" ns2:_="" ns3:_="">
    <xsd:import namespace="http://schemas.microsoft.com/sharepoint/v3"/>
    <xsd:import namespace="bb65cc95-6d4e-4879-a879-9838761499af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Division" minOccurs="0"/>
                <xsd:element ref="ns3:Document_x0020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Division" ma:index="13" nillable="true" ma:displayName="Division" ma:default="Unspecified" ma:description="DOA division" ma:format="RadioButtons" ma:internalName="Division">
      <xsd:simpleType>
        <xsd:restriction base="dms:Choice">
          <xsd:enumeration value="CPD"/>
          <xsd:enumeration value="DEBF"/>
          <xsd:enumeration value="DEHCR"/>
          <xsd:enumeration value="DEO"/>
          <xsd:enumeration value="DET"/>
          <xsd:enumeration value="DFD"/>
          <xsd:enumeration value="DFM"/>
          <xsd:enumeration value="DHA"/>
          <xsd:enumeration value="DIR"/>
          <xsd:enumeration value="DPM"/>
          <xsd:enumeration value="Gaming"/>
          <xsd:enumeration value="Legal"/>
          <xsd:enumeration value="SECY"/>
          <xsd:enumeration value="STAR"/>
          <xsd:enumeration value="Unspecified"/>
        </xsd:restriction>
      </xsd:simpleType>
    </xsd:element>
    <xsd:element name="Document_x0020_Year" ma:index="14" nillable="true" ma:displayName="Document Year" ma:description="Optional column for document year" ma:internalName="Document_x0020_Year">
      <xsd:simpleType>
        <xsd:restriction base="dms:Text">
          <xsd:maxLength value="255"/>
        </xsd:restriction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33E6D4FPPFNA-1999820295-2891</_dlc_DocId>
    <_dlc_DocIdUrl xmlns="bb65cc95-6d4e-4879-a879-9838761499af">
      <Url>https://doa-auth-prod.wi.gov/_layouts/15/DocIdRedir.aspx?ID=33E6D4FPPFNA-1999820295-2891</Url>
      <Description>33E6D4FPPFNA-1999820295-2891</Description>
    </_dlc_DocIdUrl>
    <Document_x0020_Year xmlns="9e30f06f-ad7a-453a-8e08-8a8878e30bd1">2025</Document_x0020_Year>
    <Division xmlns="9e30f06f-ad7a-453a-8e08-8a8878e30bd1">DIR</Divisio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78FCCD-27FF-4C59-914A-B098D2E27AA1}"/>
</file>

<file path=customXml/itemProps2.xml><?xml version="1.0" encoding="utf-8"?>
<ds:datastoreItem xmlns:ds="http://schemas.openxmlformats.org/officeDocument/2006/customXml" ds:itemID="{61526333-79D5-46AF-A79F-3FB4927FB4E0}"/>
</file>

<file path=customXml/itemProps3.xml><?xml version="1.0" encoding="utf-8"?>
<ds:datastoreItem xmlns:ds="http://schemas.openxmlformats.org/officeDocument/2006/customXml" ds:itemID="{D8E8887C-FB6B-4905-9663-85E8BF9815F5}"/>
</file>

<file path=customXml/itemProps4.xml><?xml version="1.0" encoding="utf-8"?>
<ds:datastoreItem xmlns:ds="http://schemas.openxmlformats.org/officeDocument/2006/customXml" ds:itemID="{6A6763E8-D88C-42D8-B0C6-A09E9B930F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BUDGET TABLE</vt:lpstr>
      <vt:lpstr>Personnel</vt:lpstr>
      <vt:lpstr>Fringe</vt:lpstr>
      <vt:lpstr>Travel</vt:lpstr>
      <vt:lpstr>Equipment</vt:lpstr>
      <vt:lpstr>Supplies</vt:lpstr>
      <vt:lpstr>Contractual</vt:lpstr>
      <vt:lpstr>Other</vt:lpstr>
      <vt:lpstr>Indirect</vt:lpstr>
      <vt:lpstr>'BUDGET TABLE'!Print_Area</vt:lpstr>
      <vt:lpstr>'Contractual'!Print_Area</vt:lpstr>
      <vt:lpstr>Equipment!Print_Area</vt:lpstr>
      <vt:lpstr>Fringe!Print_Area</vt:lpstr>
      <vt:lpstr>Personnel!Print_Area</vt:lpstr>
      <vt:lpstr>Supplies!Print_Area</vt:lpstr>
      <vt:lpstr>Travel!Print_Area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2026-27 WCMP Grant Budget Table</dc:title>
  <dc:creator>Leckwee, Lauren K - DOA</dc:creator>
  <cp:lastModifiedBy>Leckwee, Lauren K - DOA</cp:lastModifiedBy>
  <cp:lastPrinted>2023-08-22T17:13:57Z</cp:lastPrinted>
  <dcterms:created xsi:type="dcterms:W3CDTF">2023-08-10T17:27:09Z</dcterms:created>
  <dcterms:modified xsi:type="dcterms:W3CDTF">2025-08-27T00:24:29Z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0x01010041144E382B9BA4418775E128E5F912D6</vt:lpwstr>
  </property>
  <property fmtid="{D5CDD505-2E9C-101B-9397-08002B2CF9AE}" pid="3" name="_dlc_DocIdItemGuid">
    <vt:lpwstr>397021b9-a479-4dcb-a86a-c3b57c167c14</vt:lpwstr>
  </property>
</Properties>
</file>