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esktop20170623\RHD_Application\Lukes Forms\RHD Annual Compliance Report\"/>
    </mc:Choice>
  </mc:AlternateContent>
  <xr:revisionPtr revIDLastSave="0" documentId="13_ncr:1_{661AC60D-13C8-4653-9613-CC99F3E32A27}" xr6:coauthVersionLast="45" xr6:coauthVersionMax="45" xr10:uidLastSave="{00000000-0000-0000-0000-000000000000}"/>
  <workbookProtection workbookAlgorithmName="SHA-512" workbookHashValue="H4+bKkER5xC0XduOS+12Zeb84idf0cXj7gAY+WMIRrkzoZOnbz589CQVrBrOPT/2la+t0yqUhut1B+MS5dzNSQ==" workbookSaltValue="BF2C0wCfNMkHn52vyxS/1Q==" workbookSpinCount="100000" lockStructure="1"/>
  <bookViews>
    <workbookView xWindow="-120" yWindow="-120" windowWidth="29040" windowHeight="15525" xr2:uid="{00000000-000D-0000-FFFF-FFFF00000000}"/>
  </bookViews>
  <sheets>
    <sheet name="COMPLIANCE DATA FORM" sheetId="11" r:id="rId1"/>
    <sheet name="Analysis" sheetId="12" state="hidden" r:id="rId2"/>
  </sheets>
  <definedNames>
    <definedName name="_xlnm._FilterDatabase" localSheetId="1" hidden="1">Analysis!$B$7:$C$7</definedName>
    <definedName name="_xlnm.Print_Area" localSheetId="0">'COMPLIANCE DATA FORM'!$A$1:$O$79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2" l="1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29" i="12"/>
  <c r="N27" i="12"/>
  <c r="N28" i="12"/>
  <c r="A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E8" i="12"/>
  <c r="A10" i="12"/>
  <c r="A8" i="12"/>
  <c r="C8" i="12"/>
  <c r="A30" i="12"/>
  <c r="C31" i="12"/>
  <c r="H43" i="12"/>
  <c r="E43" i="12"/>
  <c r="D43" i="12"/>
  <c r="C43" i="12"/>
  <c r="H42" i="12"/>
  <c r="E42" i="12"/>
  <c r="D42" i="12"/>
  <c r="C42" i="12"/>
  <c r="H41" i="12"/>
  <c r="E41" i="12"/>
  <c r="D41" i="12"/>
  <c r="C41" i="12"/>
  <c r="H40" i="12"/>
  <c r="E40" i="12"/>
  <c r="D40" i="12"/>
  <c r="C40" i="12"/>
  <c r="H39" i="12"/>
  <c r="E39" i="12"/>
  <c r="D39" i="12"/>
  <c r="C39" i="12"/>
  <c r="H38" i="12"/>
  <c r="E38" i="12"/>
  <c r="D38" i="12"/>
  <c r="C38" i="12"/>
  <c r="H37" i="12"/>
  <c r="E37" i="12"/>
  <c r="D37" i="12"/>
  <c r="C37" i="12"/>
  <c r="H36" i="12"/>
  <c r="E36" i="12"/>
  <c r="D36" i="12"/>
  <c r="C36" i="12"/>
  <c r="H35" i="12"/>
  <c r="E35" i="12"/>
  <c r="D35" i="12"/>
  <c r="C35" i="12"/>
  <c r="H34" i="12"/>
  <c r="E34" i="12"/>
  <c r="D34" i="12"/>
  <c r="C34" i="12"/>
  <c r="H33" i="12"/>
  <c r="E33" i="12"/>
  <c r="D33" i="12"/>
  <c r="C33" i="12"/>
  <c r="H32" i="12"/>
  <c r="E32" i="12"/>
  <c r="D32" i="12"/>
  <c r="C32" i="12"/>
  <c r="H31" i="12"/>
  <c r="E31" i="12"/>
  <c r="D31" i="12"/>
  <c r="A31" i="12"/>
  <c r="H30" i="12"/>
  <c r="E30" i="12"/>
  <c r="D30" i="12"/>
  <c r="C30" i="12"/>
  <c r="H29" i="12"/>
  <c r="E29" i="12"/>
  <c r="D29" i="12"/>
  <c r="C29" i="12"/>
  <c r="B29" i="12"/>
  <c r="B46" i="12" s="1"/>
  <c r="C46" i="12" s="1"/>
  <c r="A29" i="12"/>
  <c r="I28" i="12"/>
  <c r="H28" i="12"/>
  <c r="E28" i="12"/>
  <c r="D28" i="12"/>
  <c r="C28" i="12"/>
  <c r="B28" i="12"/>
  <c r="A28" i="12"/>
  <c r="I27" i="12"/>
  <c r="H27" i="12"/>
  <c r="E27" i="12"/>
  <c r="D27" i="12"/>
  <c r="C27" i="12"/>
  <c r="B27" i="12"/>
  <c r="A27" i="12"/>
  <c r="A25" i="12"/>
  <c r="H22" i="12"/>
  <c r="E22" i="12"/>
  <c r="D22" i="12"/>
  <c r="C22" i="12"/>
  <c r="B22" i="12"/>
  <c r="H21" i="12"/>
  <c r="E21" i="12"/>
  <c r="D21" i="12"/>
  <c r="C21" i="12"/>
  <c r="B21" i="12"/>
  <c r="H20" i="12"/>
  <c r="E20" i="12"/>
  <c r="D20" i="12"/>
  <c r="C20" i="12"/>
  <c r="B20" i="12"/>
  <c r="H19" i="12"/>
  <c r="E19" i="12"/>
  <c r="D19" i="12"/>
  <c r="C19" i="12"/>
  <c r="B19" i="12"/>
  <c r="H18" i="12"/>
  <c r="E18" i="12"/>
  <c r="D18" i="12"/>
  <c r="C18" i="12"/>
  <c r="B18" i="12"/>
  <c r="H17" i="12"/>
  <c r="E17" i="12"/>
  <c r="D17" i="12"/>
  <c r="C17" i="12"/>
  <c r="B17" i="12"/>
  <c r="H16" i="12"/>
  <c r="E16" i="12"/>
  <c r="D16" i="12"/>
  <c r="C16" i="12"/>
  <c r="B16" i="12"/>
  <c r="H15" i="12"/>
  <c r="E15" i="12"/>
  <c r="D15" i="12"/>
  <c r="C15" i="12"/>
  <c r="B15" i="12"/>
  <c r="H14" i="12"/>
  <c r="E14" i="12"/>
  <c r="D14" i="12"/>
  <c r="C14" i="12"/>
  <c r="B14" i="12"/>
  <c r="H13" i="12"/>
  <c r="E13" i="12"/>
  <c r="D13" i="12"/>
  <c r="C13" i="12"/>
  <c r="B13" i="12"/>
  <c r="H12" i="12"/>
  <c r="E12" i="12"/>
  <c r="D12" i="12"/>
  <c r="C12" i="12"/>
  <c r="B12" i="12"/>
  <c r="H11" i="12"/>
  <c r="E11" i="12"/>
  <c r="D11" i="12"/>
  <c r="C11" i="12"/>
  <c r="B11" i="12"/>
  <c r="H10" i="12"/>
  <c r="E10" i="12"/>
  <c r="D10" i="12"/>
  <c r="C10" i="12"/>
  <c r="B10" i="12"/>
  <c r="H9" i="12"/>
  <c r="E9" i="12"/>
  <c r="D9" i="12"/>
  <c r="C9" i="12"/>
  <c r="B9" i="12"/>
  <c r="H8" i="12"/>
  <c r="D8" i="12"/>
  <c r="B8" i="12"/>
  <c r="I7" i="12"/>
  <c r="H7" i="12"/>
  <c r="E7" i="12"/>
  <c r="D7" i="12"/>
  <c r="C7" i="12"/>
  <c r="B7" i="12"/>
  <c r="A7" i="12"/>
  <c r="I6" i="12"/>
  <c r="H6" i="12"/>
  <c r="E6" i="12"/>
  <c r="D6" i="12"/>
  <c r="C6" i="12"/>
  <c r="B6" i="12"/>
  <c r="A6" i="12"/>
  <c r="A4" i="12"/>
  <c r="C1" i="12"/>
  <c r="B1" i="12"/>
  <c r="B50" i="12" l="1"/>
  <c r="C50" i="12" s="1"/>
  <c r="B47" i="12"/>
  <c r="C47" i="12" s="1"/>
  <c r="A11" i="12"/>
  <c r="B49" i="12"/>
  <c r="C49" i="12" s="1"/>
  <c r="B48" i="12"/>
  <c r="C48" i="12" s="1"/>
  <c r="H46" i="12"/>
  <c r="H49" i="12"/>
  <c r="A32" i="12"/>
  <c r="H47" i="12"/>
  <c r="H48" i="12"/>
  <c r="C41" i="11"/>
  <c r="N16" i="11"/>
  <c r="I9" i="12" s="1"/>
  <c r="N17" i="11"/>
  <c r="I10" i="12" s="1"/>
  <c r="N18" i="11"/>
  <c r="I11" i="12" s="1"/>
  <c r="N19" i="11"/>
  <c r="I12" i="12" s="1"/>
  <c r="N20" i="11"/>
  <c r="I13" i="12" s="1"/>
  <c r="N21" i="11"/>
  <c r="I14" i="12" s="1"/>
  <c r="N22" i="11"/>
  <c r="I15" i="12" s="1"/>
  <c r="N23" i="11"/>
  <c r="I16" i="12" s="1"/>
  <c r="N24" i="11"/>
  <c r="I17" i="12" s="1"/>
  <c r="N25" i="11"/>
  <c r="I18" i="12" s="1"/>
  <c r="N26" i="11"/>
  <c r="I19" i="12" s="1"/>
  <c r="N27" i="11"/>
  <c r="I20" i="12" s="1"/>
  <c r="N28" i="11"/>
  <c r="I21" i="12" s="1"/>
  <c r="N29" i="11"/>
  <c r="I22" i="12" s="1"/>
  <c r="N15" i="11"/>
  <c r="I8" i="12" s="1"/>
  <c r="O48" i="11"/>
  <c r="I30" i="12" s="1"/>
  <c r="O49" i="11"/>
  <c r="I31" i="12" s="1"/>
  <c r="O50" i="11"/>
  <c r="I32" i="12" s="1"/>
  <c r="O51" i="11"/>
  <c r="I33" i="12" s="1"/>
  <c r="O52" i="11"/>
  <c r="I34" i="12" s="1"/>
  <c r="O53" i="11"/>
  <c r="I35" i="12" s="1"/>
  <c r="O54" i="11"/>
  <c r="I36" i="12" s="1"/>
  <c r="O55" i="11"/>
  <c r="I37" i="12" s="1"/>
  <c r="O56" i="11"/>
  <c r="I38" i="12" s="1"/>
  <c r="O57" i="11"/>
  <c r="I39" i="12" s="1"/>
  <c r="O58" i="11"/>
  <c r="I40" i="12" s="1"/>
  <c r="O59" i="11"/>
  <c r="I41" i="12" s="1"/>
  <c r="O60" i="11"/>
  <c r="I42" i="12" s="1"/>
  <c r="O61" i="11"/>
  <c r="I43" i="12" s="1"/>
  <c r="O47" i="11"/>
  <c r="I29" i="12" s="1"/>
  <c r="C42" i="11"/>
  <c r="G42" i="11"/>
  <c r="G41" i="11"/>
  <c r="A12" i="12" l="1"/>
  <c r="B52" i="12"/>
  <c r="A33" i="12"/>
  <c r="A13" i="12" l="1"/>
  <c r="A34" i="12"/>
  <c r="A14" i="12" l="1"/>
  <c r="A35" i="12"/>
  <c r="A15" i="12" l="1"/>
  <c r="A36" i="12"/>
  <c r="A16" i="12" l="1"/>
  <c r="A37" i="12"/>
  <c r="A17" i="12" l="1"/>
  <c r="A38" i="12"/>
  <c r="A18" i="12" l="1"/>
  <c r="A39" i="12"/>
  <c r="A19" i="12" l="1"/>
  <c r="A40" i="12"/>
  <c r="A20" i="12" l="1"/>
  <c r="A41" i="12"/>
  <c r="A22" i="12" l="1"/>
  <c r="A21" i="12"/>
  <c r="A43" i="12"/>
  <c r="A42" i="12"/>
</calcChain>
</file>

<file path=xl/sharedStrings.xml><?xml version="1.0" encoding="utf-8"?>
<sst xmlns="http://schemas.openxmlformats.org/spreadsheetml/2006/main" count="107" uniqueCount="95">
  <si>
    <t>MOVE-IN INFORMATION</t>
  </si>
  <si>
    <t>Project Name:</t>
  </si>
  <si>
    <t>Total Number of Units in Project:</t>
  </si>
  <si>
    <t>Reviewed By:</t>
  </si>
  <si>
    <t>Date Received:</t>
  </si>
  <si>
    <t>Project Address:</t>
  </si>
  <si>
    <t>HOME-Assisted Unit Information</t>
  </si>
  <si>
    <t>Date Reviewed:</t>
  </si>
  <si>
    <t>HOME Income Limit</t>
  </si>
  <si>
    <t>HOME Rent Limit</t>
  </si>
  <si>
    <t>Income Compliant</t>
  </si>
  <si>
    <t>Rent Compliant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</si>
  <si>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</si>
  <si>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</si>
  <si>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</si>
  <si>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</si>
  <si>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</si>
  <si>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</si>
  <si>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</si>
  <si>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</si>
  <si>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</si>
  <si>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</si>
  <si>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</si>
  <si>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</si>
  <si>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</si>
  <si>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</si>
  <si>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</si>
  <si>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</si>
  <si>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</si>
  <si>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</si>
  <si>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</si>
  <si>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</si>
  <si>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</si>
  <si>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</si>
  <si>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</si>
  <si>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</si>
  <si>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</si>
  <si>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</si>
  <si>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</si>
  <si>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Project Owner/Entity:</t>
  </si>
  <si>
    <t>Project County:</t>
  </si>
  <si>
    <t>Tenant Information at Move-in</t>
  </si>
  <si>
    <t>Rent Information at Move-in</t>
  </si>
  <si>
    <t>1-14</t>
  </si>
  <si>
    <t>Current Tenant Information</t>
  </si>
  <si>
    <t xml:space="preserve">CURRENT INFORMATION </t>
  </si>
  <si>
    <t>Current Rent Information</t>
  </si>
  <si>
    <t>https://www.hudexchange.info/programs/home/home-income-limits/</t>
  </si>
  <si>
    <t>https://www.hudexchange.info/programs/home/home-rent-limits/</t>
  </si>
  <si>
    <t>Compliance/Mgmt Company:</t>
  </si>
  <si>
    <t>Any Utilities Paid by Tenant?</t>
  </si>
  <si>
    <t>Contact Name:</t>
  </si>
  <si>
    <t>Contact Email:</t>
  </si>
  <si>
    <t>Contact Phone:</t>
  </si>
  <si>
    <t>https://tools.huduser.gov/husm/uam.html</t>
  </si>
  <si>
    <t>Links:</t>
  </si>
  <si>
    <t>Income Limits:</t>
  </si>
  <si>
    <t>Rent Limits:</t>
  </si>
  <si>
    <t>Number of 1 bedrooms:</t>
  </si>
  <si>
    <t>Number of 2 bedrooms:</t>
  </si>
  <si>
    <t>Number of 3 bedrooms:</t>
  </si>
  <si>
    <t>Number of 4 bedrooms:</t>
  </si>
  <si>
    <t>HOME RHD Contract No:</t>
  </si>
  <si>
    <t>HOME Unit Desig-
nation</t>
  </si>
  <si>
    <t>DOADOHAffordableHousingHelp@Wisconsin.gov</t>
  </si>
  <si>
    <t>Total Number of Units:</t>
  </si>
  <si>
    <t>NOTES</t>
  </si>
  <si>
    <t>Unit (Apt.)
Number</t>
  </si>
  <si>
    <t>HOME Unit 
Desig-
nation</t>
  </si>
  <si>
    <t># of
Bedrooms</t>
  </si>
  <si>
    <t>Any
Utilities
Paid by
Tenant?</t>
  </si>
  <si>
    <t>Tenant
Last Name</t>
  </si>
  <si>
    <t xml:space="preserve">Number in
Household
at Move-in </t>
  </si>
  <si>
    <t>Initial
Lease
Date</t>
  </si>
  <si>
    <t>Tenant Gross-
Income
at Move-in</t>
  </si>
  <si>
    <t>Tenant Rent
at Move-in</t>
  </si>
  <si>
    <t>Source of
Rent
Subsidy
at Move-in</t>
  </si>
  <si>
    <t>Amount of
Rental Subsidy
at Move-in</t>
  </si>
  <si>
    <t>Utility
Allowance
at Move-in</t>
  </si>
  <si>
    <t>Rent
+ Subsidy
+ UA =</t>
  </si>
  <si>
    <t>Move-Out
Date</t>
  </si>
  <si>
    <t>Number of HOME Units in Project:</t>
  </si>
  <si>
    <t>Current
Number in
Household</t>
  </si>
  <si>
    <t>Current
Lease
Expiration
Date</t>
  </si>
  <si>
    <t>Current
Tenant
Gross
Income</t>
  </si>
  <si>
    <t>Date
Income Info
Collected</t>
  </si>
  <si>
    <t>Current
Amount of
Rental
Subsidy</t>
  </si>
  <si>
    <t xml:space="preserve">Utility Allowance: </t>
  </si>
  <si>
    <t>Submit completed report to:</t>
  </si>
  <si>
    <r>
      <t xml:space="preserve">2019 report due </t>
    </r>
    <r>
      <rPr>
        <sz val="14"/>
        <color theme="1"/>
        <rFont val="Calibri"/>
        <family val="2"/>
        <scheme val="minor"/>
      </rPr>
      <t>December 1, 2019</t>
    </r>
  </si>
  <si>
    <t xml:space="preserve">Current
Tenant Rent
</t>
  </si>
  <si>
    <t>Current
Utility Allowance</t>
  </si>
  <si>
    <t>Current Source of
Rent Subsidy</t>
  </si>
  <si>
    <t>Lease expire comparison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</si>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</sst>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m/d/yy;@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>
      <alignment horizontal="centerContinuous"/>
    </xf>
    <xf numFmtId="0" fontId="5" fillId="2" borderId="5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Continuous" vertical="center"/>
    </xf>
    <xf numFmtId="0" fontId="5" fillId="2" borderId="2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Continuous"/>
    </xf>
    <xf numFmtId="0" fontId="5" fillId="2" borderId="11" xfId="0" applyFont="1" applyFill="1" applyBorder="1" applyAlignment="1" applyProtection="1">
      <alignment horizontal="centerContinuous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Continuous" vertical="center"/>
    </xf>
    <xf numFmtId="0" fontId="9" fillId="4" borderId="5" xfId="0" applyFont="1" applyFill="1" applyBorder="1" applyAlignment="1" applyProtection="1">
      <alignment horizontal="centerContinuous"/>
    </xf>
    <xf numFmtId="0" fontId="9" fillId="4" borderId="8" xfId="0" applyFont="1" applyFill="1" applyBorder="1" applyAlignment="1" applyProtection="1">
      <alignment horizontal="centerContinuous"/>
    </xf>
    <xf numFmtId="0" fontId="6" fillId="2" borderId="2" xfId="0" applyFont="1" applyFill="1" applyBorder="1" applyAlignment="1" applyProtection="1">
      <alignment horizontal="left" vertical="center"/>
    </xf>
    <xf numFmtId="0" fontId="0" fillId="2" borderId="5" xfId="0" applyFill="1" applyBorder="1"/>
    <xf numFmtId="0" fontId="0" fillId="2" borderId="8" xfId="0" applyFill="1" applyBorder="1"/>
    <xf numFmtId="0" fontId="4" fillId="2" borderId="7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4" xfId="0" applyFill="1" applyBorder="1"/>
    <xf numFmtId="0" fontId="0" fillId="2" borderId="3" xfId="0" applyFill="1" applyBorder="1"/>
    <xf numFmtId="0" fontId="10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Protection="1"/>
    <xf numFmtId="0" fontId="10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Protection="1"/>
    <xf numFmtId="0" fontId="5" fillId="2" borderId="5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0" fillId="2" borderId="0" xfId="0" applyFill="1"/>
    <xf numFmtId="0" fontId="0" fillId="2" borderId="0" xfId="0" applyFill="1" applyBorder="1"/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4" fontId="2" fillId="5" borderId="6" xfId="1" applyNumberFormat="1" applyFont="1" applyFill="1" applyBorder="1" applyAlignment="1">
      <alignment horizontal="right" vertical="center"/>
    </xf>
    <xf numFmtId="4" fontId="2" fillId="5" borderId="0" xfId="1" applyNumberFormat="1" applyFont="1" applyFill="1" applyBorder="1" applyAlignment="1">
      <alignment horizontal="right" vertical="center"/>
    </xf>
    <xf numFmtId="4" fontId="2" fillId="5" borderId="4" xfId="1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top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0" xfId="0" applyFont="1" applyFill="1" applyProtection="1"/>
    <xf numFmtId="0" fontId="0" fillId="2" borderId="0" xfId="0" applyFill="1" applyAlignment="1">
      <alignment vertical="center"/>
    </xf>
    <xf numFmtId="0" fontId="11" fillId="2" borderId="0" xfId="0" applyFont="1" applyFill="1" applyProtection="1"/>
    <xf numFmtId="0" fontId="11" fillId="2" borderId="0" xfId="0" applyFont="1" applyFill="1"/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9" fontId="2" fillId="5" borderId="18" xfId="2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14" fontId="2" fillId="5" borderId="18" xfId="0" applyNumberFormat="1" applyFont="1" applyFill="1" applyBorder="1" applyAlignment="1" applyProtection="1">
      <alignment horizontal="right" vertical="center" shrinkToFit="1"/>
      <protection locked="0"/>
    </xf>
    <xf numFmtId="5" fontId="2" fillId="5" borderId="18" xfId="1" applyNumberFormat="1" applyFont="1" applyFill="1" applyBorder="1" applyAlignment="1" applyProtection="1">
      <alignment horizontal="right" vertical="center"/>
      <protection locked="0"/>
    </xf>
    <xf numFmtId="165" fontId="2" fillId="5" borderId="18" xfId="1" applyNumberFormat="1" applyFont="1" applyFill="1" applyBorder="1" applyAlignment="1" applyProtection="1">
      <alignment horizontal="right" vertical="center"/>
      <protection locked="0"/>
    </xf>
    <xf numFmtId="44" fontId="2" fillId="5" borderId="18" xfId="1" applyNumberFormat="1" applyFont="1" applyFill="1" applyBorder="1" applyAlignment="1" applyProtection="1">
      <alignment horizontal="left" vertical="center"/>
      <protection locked="0"/>
    </xf>
    <xf numFmtId="4" fontId="2" fillId="5" borderId="18" xfId="1" applyNumberFormat="1" applyFont="1" applyFill="1" applyBorder="1" applyAlignment="1" applyProtection="1">
      <alignment horizontal="right" vertical="center"/>
      <protection locked="0"/>
    </xf>
    <xf numFmtId="165" fontId="2" fillId="5" borderId="19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9" fontId="2" fillId="0" borderId="5" xfId="2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14" fontId="2" fillId="0" borderId="5" xfId="0" applyNumberFormat="1" applyFont="1" applyBorder="1" applyAlignment="1" applyProtection="1">
      <alignment horizontal="right" vertical="center" shrinkToFit="1"/>
      <protection locked="0"/>
    </xf>
    <xf numFmtId="5" fontId="2" fillId="0" borderId="5" xfId="1" applyNumberFormat="1" applyFont="1" applyBorder="1" applyAlignment="1" applyProtection="1">
      <alignment horizontal="right" vertical="center"/>
      <protection locked="0"/>
    </xf>
    <xf numFmtId="165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165" fontId="2" fillId="0" borderId="8" xfId="0" applyNumberFormat="1" applyFont="1" applyBorder="1" applyAlignment="1" applyProtection="1">
      <alignment horizontal="righ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9" fontId="2" fillId="5" borderId="5" xfId="2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14" fontId="2" fillId="5" borderId="5" xfId="0" applyNumberFormat="1" applyFont="1" applyFill="1" applyBorder="1" applyAlignment="1" applyProtection="1">
      <alignment horizontal="right" vertical="center" shrinkToFit="1"/>
      <protection locked="0"/>
    </xf>
    <xf numFmtId="5" fontId="2" fillId="5" borderId="5" xfId="1" applyNumberFormat="1" applyFont="1" applyFill="1" applyBorder="1" applyAlignment="1" applyProtection="1">
      <alignment horizontal="right" vertical="center"/>
      <protection locked="0"/>
    </xf>
    <xf numFmtId="165" fontId="2" fillId="5" borderId="5" xfId="0" applyNumberFormat="1" applyFont="1" applyFill="1" applyBorder="1" applyAlignment="1" applyProtection="1">
      <alignment horizontal="right" vertical="center"/>
      <protection locked="0"/>
    </xf>
    <xf numFmtId="4" fontId="2" fillId="5" borderId="5" xfId="1" applyNumberFormat="1" applyFont="1" applyFill="1" applyBorder="1" applyAlignment="1" applyProtection="1">
      <alignment horizontal="right" vertical="center"/>
      <protection locked="0"/>
    </xf>
    <xf numFmtId="165" fontId="2" fillId="5" borderId="8" xfId="0" applyNumberFormat="1" applyFont="1" applyFill="1" applyBorder="1" applyAlignment="1" applyProtection="1">
      <alignment horizontal="right" vertical="center"/>
      <protection locked="0"/>
    </xf>
    <xf numFmtId="164" fontId="2" fillId="5" borderId="21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1" xfId="0" applyNumberFormat="1" applyFont="1" applyBorder="1" applyAlignment="1" applyProtection="1">
      <alignment horizontal="right" vertical="center" shrinkToFit="1"/>
      <protection locked="0"/>
    </xf>
    <xf numFmtId="164" fontId="2" fillId="5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4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Continuous"/>
    </xf>
    <xf numFmtId="49" fontId="6" fillId="3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6" fillId="3" borderId="1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2" fillId="5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Border="1" applyAlignment="1" applyProtection="1">
      <alignment horizontal="center" vertical="center"/>
      <protection locked="0"/>
    </xf>
    <xf numFmtId="0" fontId="2" fillId="5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 applyProtection="1">
      <alignment horizontal="right" vertical="center" shrinkToFit="1"/>
      <protection locked="0"/>
    </xf>
    <xf numFmtId="0" fontId="2" fillId="5" borderId="5" xfId="0" applyFont="1" applyFill="1" applyBorder="1" applyAlignment="1" applyProtection="1">
      <alignment horizontal="right" vertical="center"/>
      <protection locked="0"/>
    </xf>
    <xf numFmtId="0" fontId="2" fillId="5" borderId="8" xfId="0" applyFont="1" applyFill="1" applyBorder="1" applyAlignment="1" applyProtection="1">
      <alignment horizontal="right" vertical="center"/>
      <protection locked="0"/>
    </xf>
    <xf numFmtId="0" fontId="2" fillId="5" borderId="12" xfId="0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5" borderId="10" xfId="0" applyFont="1" applyFill="1" applyBorder="1" applyAlignment="1">
      <alignment horizontal="right" vertical="center"/>
    </xf>
    <xf numFmtId="0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right" vertical="center" shrinkToFit="1"/>
      <protection locked="0"/>
    </xf>
    <xf numFmtId="0" fontId="2" fillId="5" borderId="15" xfId="0" applyFont="1" applyFill="1" applyBorder="1" applyAlignment="1" applyProtection="1">
      <alignment horizontal="right" vertical="center"/>
      <protection locked="0"/>
    </xf>
    <xf numFmtId="0" fontId="2" fillId="5" borderId="16" xfId="0" applyFont="1" applyFill="1" applyBorder="1" applyAlignment="1" applyProtection="1">
      <alignment horizontal="right" vertical="center"/>
      <protection locked="0"/>
    </xf>
    <xf numFmtId="0" fontId="2" fillId="5" borderId="3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6" fillId="3" borderId="9" xfId="0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NumberFormat="1" applyFont="1" applyBorder="1" applyProtection="1"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3" borderId="9" xfId="0" applyNumberFormat="1" applyFont="1" applyFill="1" applyBorder="1" applyAlignment="1" applyProtection="1">
      <alignment horizontal="left" vertical="center"/>
    </xf>
    <xf numFmtId="14" fontId="6" fillId="3" borderId="9" xfId="0" applyNumberFormat="1" applyFont="1" applyFill="1" applyBorder="1" applyAlignment="1" applyProtection="1">
      <alignment horizontal="right" vertical="center"/>
    </xf>
    <xf numFmtId="0" fontId="6" fillId="3" borderId="9" xfId="0" applyNumberFormat="1" applyFont="1" applyFill="1" applyBorder="1" applyAlignment="1" applyProtection="1">
      <alignment horizontal="right" vertical="center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6" fillId="0" borderId="1" xfId="0" applyNumberFormat="1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Protection="1">
      <protection locked="0"/>
    </xf>
    <xf numFmtId="14" fontId="2" fillId="5" borderId="15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0" xfId="3" applyFont="1" applyFill="1" applyBorder="1" applyAlignment="1" applyProtection="1">
      <alignment horizontal="left" vertical="center"/>
      <protection locked="0"/>
    </xf>
    <xf numFmtId="0" fontId="13" fillId="2" borderId="0" xfId="3" applyFont="1" applyFill="1" applyAlignment="1" applyProtection="1">
      <alignment horizontal="left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5"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EEEEE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ools.huduser.gov/husm/uam.html" TargetMode="External"/><Relationship Id="rId2" Type="http://schemas.openxmlformats.org/officeDocument/2006/relationships/hyperlink" Target="https://www.hudexchange.info/programs/home/home-rent-limits/" TargetMode="External"/><Relationship Id="rId1" Type="http://schemas.openxmlformats.org/officeDocument/2006/relationships/hyperlink" Target="https://www.hudexchange.info/programs/home/home-income-limit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OADOHAffordableHousingHelp@Wisconsi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A14F-66A0-443E-B2A2-37A420EF2111}">
  <sheetPr>
    <pageSetUpPr fitToPage="1"/>
  </sheetPr>
  <dimension ref="A1:O79"/>
  <sheetViews>
    <sheetView tabSelected="1" view="pageLayout" zoomScaleNormal="70" zoomScaleSheetLayoutView="93" workbookViewId="0">
      <selection activeCell="K9" sqref="K9"/>
    </sheetView>
  </sheetViews>
  <sheetFormatPr defaultRowHeight="15" x14ac:dyDescent="0.25"/>
  <cols>
    <col min="1" max="1" width="3" customWidth="1"/>
    <col min="2" max="2" width="11.5703125" customWidth="1"/>
    <col min="3" max="5" width="10.28515625" customWidth="1"/>
    <col min="6" max="6" width="20.28515625" customWidth="1"/>
    <col min="7" max="10" width="10.28515625" customWidth="1"/>
    <col min="11" max="11" width="12" customWidth="1"/>
    <col min="12" max="15" width="11.140625" customWidth="1"/>
  </cols>
  <sheetData>
    <row r="1" spans="1:15" x14ac:dyDescent="0.25">
      <c r="A1" s="26"/>
      <c r="B1" s="19" t="s">
        <v>62</v>
      </c>
      <c r="C1" s="20"/>
      <c r="D1" s="28"/>
      <c r="E1" s="17"/>
      <c r="F1" s="17"/>
      <c r="G1" s="27"/>
      <c r="H1" s="15" t="s">
        <v>39</v>
      </c>
      <c r="I1" s="16"/>
      <c r="J1" s="17"/>
      <c r="K1" s="28"/>
      <c r="L1" s="17"/>
      <c r="M1" s="17"/>
      <c r="N1" s="18"/>
      <c r="O1" s="26"/>
    </row>
    <row r="2" spans="1:15" x14ac:dyDescent="0.25">
      <c r="A2" s="26"/>
      <c r="B2" s="21" t="s">
        <v>1</v>
      </c>
      <c r="C2" s="22"/>
      <c r="D2" s="29"/>
      <c r="E2" s="13"/>
      <c r="F2" s="13"/>
      <c r="G2" s="27"/>
      <c r="H2" s="39"/>
      <c r="I2" s="12" t="s">
        <v>51</v>
      </c>
      <c r="J2" s="13"/>
      <c r="K2" s="29"/>
      <c r="L2" s="13"/>
      <c r="M2" s="13"/>
      <c r="N2" s="14"/>
      <c r="O2" s="26"/>
    </row>
    <row r="3" spans="1:15" x14ac:dyDescent="0.25">
      <c r="A3" s="26"/>
      <c r="B3" s="21" t="s">
        <v>5</v>
      </c>
      <c r="C3" s="22"/>
      <c r="D3" s="29"/>
      <c r="E3" s="13"/>
      <c r="F3" s="13"/>
      <c r="G3" s="27"/>
      <c r="H3" s="39"/>
      <c r="I3" s="12" t="s">
        <v>52</v>
      </c>
      <c r="J3" s="13"/>
      <c r="K3" s="29"/>
      <c r="L3" s="13"/>
      <c r="M3" s="13"/>
      <c r="N3" s="14"/>
      <c r="O3" s="26"/>
    </row>
    <row r="4" spans="1:15" x14ac:dyDescent="0.25">
      <c r="A4" s="26"/>
      <c r="B4" s="23" t="s">
        <v>40</v>
      </c>
      <c r="C4" s="22"/>
      <c r="D4" s="29"/>
      <c r="E4" s="13"/>
      <c r="F4" s="13"/>
      <c r="G4" s="27"/>
      <c r="H4" s="39"/>
      <c r="I4" s="12" t="s">
        <v>53</v>
      </c>
      <c r="J4" s="13"/>
      <c r="K4" s="28"/>
      <c r="L4" s="13"/>
      <c r="M4" s="13"/>
      <c r="N4" s="14"/>
      <c r="O4" s="26"/>
    </row>
    <row r="5" spans="1:15" x14ac:dyDescent="0.25">
      <c r="A5" s="26"/>
      <c r="B5" s="25"/>
      <c r="C5" s="25"/>
      <c r="D5" s="26"/>
      <c r="E5" s="26"/>
      <c r="F5" s="26"/>
      <c r="G5" s="26"/>
      <c r="H5" s="40"/>
      <c r="I5" s="41"/>
      <c r="J5" s="26"/>
      <c r="K5" s="26"/>
      <c r="L5" s="26"/>
      <c r="M5" s="26"/>
      <c r="N5" s="26"/>
      <c r="O5" s="26"/>
    </row>
    <row r="6" spans="1:15" x14ac:dyDescent="0.25">
      <c r="A6" s="26"/>
      <c r="B6" s="24" t="s">
        <v>2</v>
      </c>
      <c r="C6" s="25"/>
      <c r="D6" s="26"/>
      <c r="E6" s="30"/>
      <c r="F6" s="26"/>
      <c r="G6" s="26"/>
      <c r="H6" s="15" t="s">
        <v>49</v>
      </c>
      <c r="I6" s="16"/>
      <c r="J6" s="17"/>
      <c r="K6" s="28"/>
      <c r="L6" s="17"/>
      <c r="M6" s="17"/>
      <c r="N6" s="18"/>
      <c r="O6" s="26"/>
    </row>
    <row r="7" spans="1:15" x14ac:dyDescent="0.25">
      <c r="A7" s="26"/>
      <c r="B7" s="24" t="s">
        <v>81</v>
      </c>
      <c r="C7" s="25"/>
      <c r="D7" s="26"/>
      <c r="E7" s="30"/>
      <c r="F7" s="26"/>
      <c r="G7" s="26"/>
      <c r="H7" s="41"/>
      <c r="I7" s="12" t="s">
        <v>51</v>
      </c>
      <c r="J7" s="13"/>
      <c r="K7" s="29"/>
      <c r="L7" s="13"/>
      <c r="M7" s="13"/>
      <c r="N7" s="14"/>
      <c r="O7" s="26"/>
    </row>
    <row r="8" spans="1:15" x14ac:dyDescent="0.25">
      <c r="A8" s="26"/>
      <c r="B8" s="25"/>
      <c r="C8" s="26"/>
      <c r="D8" s="26"/>
      <c r="E8" s="26"/>
      <c r="F8" s="26"/>
      <c r="G8" s="26"/>
      <c r="H8" s="41"/>
      <c r="I8" s="12" t="s">
        <v>52</v>
      </c>
      <c r="J8" s="13"/>
      <c r="K8" s="29"/>
      <c r="L8" s="13"/>
      <c r="M8" s="13"/>
      <c r="N8" s="14"/>
      <c r="O8" s="26"/>
    </row>
    <row r="9" spans="1:15" x14ac:dyDescent="0.25">
      <c r="A9" s="26"/>
      <c r="B9" s="25"/>
      <c r="C9" s="26"/>
      <c r="D9" s="26"/>
      <c r="E9" s="26"/>
      <c r="F9" s="26"/>
      <c r="G9" s="26"/>
      <c r="H9" s="41"/>
      <c r="I9" s="12" t="s">
        <v>53</v>
      </c>
      <c r="J9" s="13"/>
      <c r="K9" s="29"/>
      <c r="L9" s="13"/>
      <c r="M9" s="13"/>
      <c r="N9" s="14"/>
      <c r="O9" s="26"/>
    </row>
    <row r="10" spans="1:1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9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2"/>
    </row>
    <row r="12" spans="1:15" x14ac:dyDescent="0.25">
      <c r="A12" s="26"/>
      <c r="B12" s="7" t="s">
        <v>6</v>
      </c>
      <c r="C12" s="3"/>
      <c r="D12" s="3"/>
      <c r="E12" s="4"/>
      <c r="F12" s="5" t="s">
        <v>41</v>
      </c>
      <c r="G12" s="3"/>
      <c r="H12" s="3"/>
      <c r="I12" s="4"/>
      <c r="J12" s="5" t="s">
        <v>42</v>
      </c>
      <c r="K12" s="3"/>
      <c r="L12" s="3"/>
      <c r="M12" s="3"/>
      <c r="N12" s="6"/>
      <c r="O12" s="1"/>
    </row>
    <row r="13" spans="1:15" x14ac:dyDescent="0.25">
      <c r="A13" s="26"/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16</v>
      </c>
      <c r="G13" s="8" t="s">
        <v>17</v>
      </c>
      <c r="H13" s="8" t="s">
        <v>18</v>
      </c>
      <c r="I13" s="8" t="s">
        <v>19</v>
      </c>
      <c r="J13" s="8" t="s">
        <v>20</v>
      </c>
      <c r="K13" s="8" t="s">
        <v>21</v>
      </c>
      <c r="L13" s="8" t="s">
        <v>22</v>
      </c>
      <c r="M13" s="8" t="s">
        <v>23</v>
      </c>
      <c r="N13" s="8" t="s">
        <v>24</v>
      </c>
      <c r="O13" s="8" t="s">
        <v>43</v>
      </c>
    </row>
    <row r="14" spans="1:15" ht="48" x14ac:dyDescent="0.25">
      <c r="A14" s="26"/>
      <c r="B14" s="31" t="s">
        <v>67</v>
      </c>
      <c r="C14" s="31" t="s">
        <v>68</v>
      </c>
      <c r="D14" s="31" t="s">
        <v>69</v>
      </c>
      <c r="E14" s="32" t="s">
        <v>70</v>
      </c>
      <c r="F14" s="32" t="s">
        <v>71</v>
      </c>
      <c r="G14" s="32" t="s">
        <v>72</v>
      </c>
      <c r="H14" s="31" t="s">
        <v>73</v>
      </c>
      <c r="I14" s="33" t="s">
        <v>74</v>
      </c>
      <c r="J14" s="32" t="s">
        <v>75</v>
      </c>
      <c r="K14" s="32" t="s">
        <v>76</v>
      </c>
      <c r="L14" s="32" t="s">
        <v>77</v>
      </c>
      <c r="M14" s="32" t="s">
        <v>78</v>
      </c>
      <c r="N14" s="32" t="s">
        <v>79</v>
      </c>
      <c r="O14" s="32" t="s">
        <v>80</v>
      </c>
    </row>
    <row r="15" spans="1:15" x14ac:dyDescent="0.25">
      <c r="A15" s="26"/>
      <c r="B15" s="47"/>
      <c r="C15" s="104"/>
      <c r="D15" s="48"/>
      <c r="E15" s="49"/>
      <c r="F15" s="50"/>
      <c r="G15" s="48"/>
      <c r="H15" s="51"/>
      <c r="I15" s="52"/>
      <c r="J15" s="53"/>
      <c r="K15" s="54"/>
      <c r="L15" s="55"/>
      <c r="M15" s="56"/>
      <c r="N15" s="36" t="str">
        <f>IF(J15="","",SUM(J15,L15,M15))</f>
        <v/>
      </c>
      <c r="O15" s="75"/>
    </row>
    <row r="16" spans="1:15" x14ac:dyDescent="0.25">
      <c r="A16" s="26"/>
      <c r="B16" s="57"/>
      <c r="C16" s="105"/>
      <c r="D16" s="58"/>
      <c r="E16" s="59"/>
      <c r="F16" s="60"/>
      <c r="G16" s="58"/>
      <c r="H16" s="61"/>
      <c r="I16" s="62"/>
      <c r="J16" s="63"/>
      <c r="K16" s="60"/>
      <c r="L16" s="64"/>
      <c r="M16" s="65"/>
      <c r="N16" s="37" t="str">
        <f t="shared" ref="N16:N29" si="0">IF(J16="","",SUM(J16,L16,M16))</f>
        <v/>
      </c>
      <c r="O16" s="76"/>
    </row>
    <row r="17" spans="1:15" x14ac:dyDescent="0.25">
      <c r="A17" s="26"/>
      <c r="B17" s="66"/>
      <c r="C17" s="104"/>
      <c r="D17" s="67"/>
      <c r="E17" s="68"/>
      <c r="F17" s="69"/>
      <c r="G17" s="67"/>
      <c r="H17" s="51"/>
      <c r="I17" s="71"/>
      <c r="J17" s="72"/>
      <c r="K17" s="69"/>
      <c r="L17" s="73"/>
      <c r="M17" s="74"/>
      <c r="N17" s="37" t="str">
        <f t="shared" si="0"/>
        <v/>
      </c>
      <c r="O17" s="75"/>
    </row>
    <row r="18" spans="1:15" x14ac:dyDescent="0.25">
      <c r="A18" s="26"/>
      <c r="B18" s="57"/>
      <c r="C18" s="105"/>
      <c r="D18" s="58"/>
      <c r="E18" s="59"/>
      <c r="F18" s="60"/>
      <c r="G18" s="58"/>
      <c r="H18" s="61"/>
      <c r="I18" s="62"/>
      <c r="J18" s="63"/>
      <c r="K18" s="60"/>
      <c r="L18" s="64"/>
      <c r="M18" s="65"/>
      <c r="N18" s="37" t="str">
        <f t="shared" si="0"/>
        <v/>
      </c>
      <c r="O18" s="76"/>
    </row>
    <row r="19" spans="1:15" x14ac:dyDescent="0.25">
      <c r="A19" s="26"/>
      <c r="B19" s="66"/>
      <c r="C19" s="104"/>
      <c r="D19" s="67"/>
      <c r="E19" s="68"/>
      <c r="F19" s="69"/>
      <c r="G19" s="67"/>
      <c r="H19" s="51"/>
      <c r="I19" s="71"/>
      <c r="J19" s="72"/>
      <c r="K19" s="69"/>
      <c r="L19" s="73"/>
      <c r="M19" s="74"/>
      <c r="N19" s="37" t="str">
        <f t="shared" si="0"/>
        <v/>
      </c>
      <c r="O19" s="75"/>
    </row>
    <row r="20" spans="1:15" x14ac:dyDescent="0.25">
      <c r="A20" s="26"/>
      <c r="B20" s="57"/>
      <c r="C20" s="105"/>
      <c r="D20" s="58"/>
      <c r="E20" s="59"/>
      <c r="F20" s="60"/>
      <c r="G20" s="58"/>
      <c r="H20" s="61"/>
      <c r="I20" s="62"/>
      <c r="J20" s="63"/>
      <c r="K20" s="60"/>
      <c r="L20" s="64"/>
      <c r="M20" s="65"/>
      <c r="N20" s="37" t="str">
        <f t="shared" si="0"/>
        <v/>
      </c>
      <c r="O20" s="76"/>
    </row>
    <row r="21" spans="1:15" x14ac:dyDescent="0.25">
      <c r="A21" s="26"/>
      <c r="B21" s="66"/>
      <c r="C21" s="104"/>
      <c r="D21" s="67"/>
      <c r="E21" s="68"/>
      <c r="F21" s="69"/>
      <c r="G21" s="67"/>
      <c r="H21" s="51"/>
      <c r="I21" s="52"/>
      <c r="J21" s="72"/>
      <c r="K21" s="69"/>
      <c r="L21" s="73"/>
      <c r="M21" s="56"/>
      <c r="N21" s="37" t="str">
        <f t="shared" si="0"/>
        <v/>
      </c>
      <c r="O21" s="75"/>
    </row>
    <row r="22" spans="1:15" x14ac:dyDescent="0.25">
      <c r="A22" s="26"/>
      <c r="B22" s="57"/>
      <c r="C22" s="105"/>
      <c r="D22" s="58"/>
      <c r="E22" s="59"/>
      <c r="F22" s="60"/>
      <c r="G22" s="58"/>
      <c r="H22" s="61"/>
      <c r="I22" s="62"/>
      <c r="J22" s="63"/>
      <c r="K22" s="60"/>
      <c r="L22" s="64"/>
      <c r="M22" s="65"/>
      <c r="N22" s="37" t="str">
        <f t="shared" si="0"/>
        <v/>
      </c>
      <c r="O22" s="76"/>
    </row>
    <row r="23" spans="1:15" x14ac:dyDescent="0.25">
      <c r="A23" s="26"/>
      <c r="B23" s="66"/>
      <c r="C23" s="104"/>
      <c r="D23" s="67"/>
      <c r="E23" s="68"/>
      <c r="F23" s="69"/>
      <c r="G23" s="67"/>
      <c r="H23" s="51"/>
      <c r="I23" s="52"/>
      <c r="J23" s="53"/>
      <c r="K23" s="69"/>
      <c r="L23" s="73"/>
      <c r="M23" s="56"/>
      <c r="N23" s="37" t="str">
        <f t="shared" si="0"/>
        <v/>
      </c>
      <c r="O23" s="75"/>
    </row>
    <row r="24" spans="1:15" x14ac:dyDescent="0.25">
      <c r="A24" s="26"/>
      <c r="B24" s="57"/>
      <c r="C24" s="105"/>
      <c r="D24" s="58"/>
      <c r="E24" s="59"/>
      <c r="F24" s="60"/>
      <c r="G24" s="58"/>
      <c r="H24" s="61"/>
      <c r="I24" s="62"/>
      <c r="J24" s="63"/>
      <c r="K24" s="60"/>
      <c r="L24" s="64"/>
      <c r="M24" s="65"/>
      <c r="N24" s="37" t="str">
        <f t="shared" si="0"/>
        <v/>
      </c>
      <c r="O24" s="76"/>
    </row>
    <row r="25" spans="1:15" x14ac:dyDescent="0.25">
      <c r="A25" s="26"/>
      <c r="B25" s="66"/>
      <c r="C25" s="104"/>
      <c r="D25" s="67"/>
      <c r="E25" s="68"/>
      <c r="F25" s="69"/>
      <c r="G25" s="67"/>
      <c r="H25" s="51"/>
      <c r="I25" s="52"/>
      <c r="J25" s="53"/>
      <c r="K25" s="69"/>
      <c r="L25" s="73"/>
      <c r="M25" s="56"/>
      <c r="N25" s="37" t="str">
        <f t="shared" si="0"/>
        <v/>
      </c>
      <c r="O25" s="75"/>
    </row>
    <row r="26" spans="1:15" x14ac:dyDescent="0.25">
      <c r="A26" s="26"/>
      <c r="B26" s="57"/>
      <c r="C26" s="105"/>
      <c r="D26" s="58"/>
      <c r="E26" s="59"/>
      <c r="F26" s="60"/>
      <c r="G26" s="58"/>
      <c r="H26" s="61"/>
      <c r="I26" s="62"/>
      <c r="J26" s="63"/>
      <c r="K26" s="60"/>
      <c r="L26" s="64"/>
      <c r="M26" s="65"/>
      <c r="N26" s="37" t="str">
        <f t="shared" si="0"/>
        <v/>
      </c>
      <c r="O26" s="76"/>
    </row>
    <row r="27" spans="1:15" x14ac:dyDescent="0.25">
      <c r="A27" s="26"/>
      <c r="B27" s="66"/>
      <c r="C27" s="102"/>
      <c r="D27" s="67"/>
      <c r="E27" s="68"/>
      <c r="F27" s="69"/>
      <c r="G27" s="67"/>
      <c r="H27" s="51"/>
      <c r="I27" s="52"/>
      <c r="J27" s="53"/>
      <c r="K27" s="69"/>
      <c r="L27" s="73"/>
      <c r="M27" s="56"/>
      <c r="N27" s="37" t="str">
        <f t="shared" si="0"/>
        <v/>
      </c>
      <c r="O27" s="75"/>
    </row>
    <row r="28" spans="1:15" x14ac:dyDescent="0.25">
      <c r="A28" s="26"/>
      <c r="B28" s="57"/>
      <c r="C28" s="103"/>
      <c r="D28" s="58"/>
      <c r="E28" s="59"/>
      <c r="F28" s="60"/>
      <c r="G28" s="58"/>
      <c r="H28" s="61"/>
      <c r="I28" s="62"/>
      <c r="J28" s="63"/>
      <c r="K28" s="60"/>
      <c r="L28" s="64"/>
      <c r="M28" s="65"/>
      <c r="N28" s="37" t="str">
        <f t="shared" si="0"/>
        <v/>
      </c>
      <c r="O28" s="76"/>
    </row>
    <row r="29" spans="1:15" x14ac:dyDescent="0.25">
      <c r="A29" s="26"/>
      <c r="B29" s="66"/>
      <c r="C29" s="102"/>
      <c r="D29" s="67"/>
      <c r="E29" s="68"/>
      <c r="F29" s="69"/>
      <c r="G29" s="67"/>
      <c r="H29" s="51"/>
      <c r="I29" s="52"/>
      <c r="J29" s="53"/>
      <c r="K29" s="69"/>
      <c r="L29" s="73"/>
      <c r="M29" s="74"/>
      <c r="N29" s="38" t="str">
        <f t="shared" si="0"/>
        <v/>
      </c>
      <c r="O29" s="77"/>
    </row>
    <row r="30" spans="1:15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5">
      <c r="A41" s="26"/>
      <c r="B41" s="26"/>
      <c r="C41" s="42" t="str">
        <f>IF(D1="","","RHD Contract Number: "&amp;D1)</f>
        <v/>
      </c>
      <c r="D41" s="41"/>
      <c r="E41" s="41"/>
      <c r="F41" s="43"/>
      <c r="G41" s="42" t="str">
        <f>IF(D3="","","Street Address: "&amp;D3)</f>
        <v/>
      </c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26"/>
      <c r="B42" s="26"/>
      <c r="C42" s="42" t="str">
        <f>IF(D2="","",D2)</f>
        <v/>
      </c>
      <c r="D42" s="41"/>
      <c r="E42" s="41"/>
      <c r="F42" s="43"/>
      <c r="G42" s="42" t="str">
        <f>IF(D4="","","Project County: "&amp;D4)</f>
        <v/>
      </c>
      <c r="H42" s="26"/>
      <c r="I42" s="26"/>
      <c r="J42" s="26"/>
      <c r="K42" s="26"/>
      <c r="L42" s="26"/>
      <c r="M42" s="26"/>
      <c r="N42" s="26"/>
      <c r="O42" s="26"/>
    </row>
    <row r="43" spans="1:15" x14ac:dyDescent="0.25">
      <c r="A43" s="26"/>
      <c r="B43" s="9" t="s">
        <v>45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9"/>
    </row>
    <row r="44" spans="1:15" x14ac:dyDescent="0.25">
      <c r="A44" s="26"/>
      <c r="B44" s="7" t="s">
        <v>6</v>
      </c>
      <c r="C44" s="3"/>
      <c r="D44" s="3"/>
      <c r="E44" s="4"/>
      <c r="F44" s="5" t="s">
        <v>44</v>
      </c>
      <c r="G44" s="3"/>
      <c r="H44" s="3"/>
      <c r="I44" s="4"/>
      <c r="J44" s="5"/>
      <c r="K44" s="5" t="s">
        <v>46</v>
      </c>
      <c r="L44" s="3"/>
      <c r="M44" s="3"/>
      <c r="N44" s="3"/>
      <c r="O44" s="6"/>
    </row>
    <row r="45" spans="1:15" x14ac:dyDescent="0.25">
      <c r="A45" s="26"/>
      <c r="B45" s="8" t="s">
        <v>25</v>
      </c>
      <c r="C45" s="8" t="s">
        <v>26</v>
      </c>
      <c r="D45" s="8" t="s">
        <v>27</v>
      </c>
      <c r="E45" s="8" t="s">
        <v>28</v>
      </c>
      <c r="F45" s="35" t="s">
        <v>29</v>
      </c>
      <c r="G45" s="34" t="s">
        <v>30</v>
      </c>
      <c r="H45" s="34" t="s">
        <v>31</v>
      </c>
      <c r="I45" s="34" t="s">
        <v>32</v>
      </c>
      <c r="J45" s="34" t="s">
        <v>33</v>
      </c>
      <c r="K45" s="34" t="s">
        <v>34</v>
      </c>
      <c r="L45" s="34" t="s">
        <v>35</v>
      </c>
      <c r="M45" s="34" t="s">
        <v>36</v>
      </c>
      <c r="N45" s="34" t="s">
        <v>37</v>
      </c>
      <c r="O45" s="34" t="s">
        <v>38</v>
      </c>
    </row>
    <row r="46" spans="1:15" ht="48" x14ac:dyDescent="0.25">
      <c r="A46" s="26"/>
      <c r="B46" s="31" t="s">
        <v>67</v>
      </c>
      <c r="C46" s="31" t="s">
        <v>63</v>
      </c>
      <c r="D46" s="31" t="s">
        <v>69</v>
      </c>
      <c r="E46" s="32" t="s">
        <v>50</v>
      </c>
      <c r="F46" s="32" t="s">
        <v>71</v>
      </c>
      <c r="G46" s="32" t="s">
        <v>82</v>
      </c>
      <c r="H46" s="32" t="s">
        <v>83</v>
      </c>
      <c r="I46" s="32" t="s">
        <v>84</v>
      </c>
      <c r="J46" s="32" t="s">
        <v>85</v>
      </c>
      <c r="K46" s="32" t="s">
        <v>90</v>
      </c>
      <c r="L46" s="32" t="s">
        <v>92</v>
      </c>
      <c r="M46" s="32" t="s">
        <v>86</v>
      </c>
      <c r="N46" s="32" t="s">
        <v>91</v>
      </c>
      <c r="O46" s="32" t="s">
        <v>79</v>
      </c>
    </row>
    <row r="47" spans="1:15" x14ac:dyDescent="0.25">
      <c r="A47" s="26"/>
      <c r="B47" s="106"/>
      <c r="C47" s="104"/>
      <c r="D47" s="67"/>
      <c r="E47" s="67"/>
      <c r="F47" s="69"/>
      <c r="G47" s="67"/>
      <c r="H47" s="70"/>
      <c r="I47" s="107"/>
      <c r="J47" s="70"/>
      <c r="K47" s="108"/>
      <c r="L47" s="69"/>
      <c r="M47" s="108"/>
      <c r="N47" s="109"/>
      <c r="O47" s="110" t="str">
        <f t="shared" ref="O47:O61" si="1">IF(K47="","",SUM(K47,M47,N47))</f>
        <v/>
      </c>
    </row>
    <row r="48" spans="1:15" x14ac:dyDescent="0.25">
      <c r="A48" s="26"/>
      <c r="B48" s="111"/>
      <c r="C48" s="105"/>
      <c r="D48" s="58"/>
      <c r="E48" s="124"/>
      <c r="F48" s="60"/>
      <c r="G48" s="58"/>
      <c r="H48" s="61"/>
      <c r="I48" s="112"/>
      <c r="J48" s="61"/>
      <c r="K48" s="113"/>
      <c r="L48" s="60"/>
      <c r="M48" s="113"/>
      <c r="N48" s="114"/>
      <c r="O48" s="115" t="str">
        <f t="shared" si="1"/>
        <v/>
      </c>
    </row>
    <row r="49" spans="1:15" x14ac:dyDescent="0.25">
      <c r="A49" s="26"/>
      <c r="B49" s="106"/>
      <c r="C49" s="104"/>
      <c r="D49" s="67"/>
      <c r="E49" s="67"/>
      <c r="F49" s="69"/>
      <c r="G49" s="67"/>
      <c r="H49" s="70"/>
      <c r="I49" s="107"/>
      <c r="J49" s="70"/>
      <c r="K49" s="108"/>
      <c r="L49" s="69"/>
      <c r="M49" s="108"/>
      <c r="N49" s="109"/>
      <c r="O49" s="115" t="str">
        <f t="shared" si="1"/>
        <v/>
      </c>
    </row>
    <row r="50" spans="1:15" x14ac:dyDescent="0.25">
      <c r="A50" s="26"/>
      <c r="B50" s="111"/>
      <c r="C50" s="105"/>
      <c r="D50" s="58"/>
      <c r="E50" s="124"/>
      <c r="F50" s="60"/>
      <c r="G50" s="58"/>
      <c r="H50" s="61"/>
      <c r="I50" s="112"/>
      <c r="J50" s="61"/>
      <c r="K50" s="113"/>
      <c r="L50" s="60"/>
      <c r="M50" s="113"/>
      <c r="N50" s="114"/>
      <c r="O50" s="115" t="str">
        <f t="shared" si="1"/>
        <v/>
      </c>
    </row>
    <row r="51" spans="1:15" x14ac:dyDescent="0.25">
      <c r="A51" s="26"/>
      <c r="B51" s="106"/>
      <c r="C51" s="104"/>
      <c r="D51" s="67"/>
      <c r="E51" s="67"/>
      <c r="F51" s="69"/>
      <c r="G51" s="67"/>
      <c r="H51" s="70"/>
      <c r="I51" s="107"/>
      <c r="J51" s="70"/>
      <c r="K51" s="108"/>
      <c r="L51" s="69"/>
      <c r="M51" s="108"/>
      <c r="N51" s="109"/>
      <c r="O51" s="115" t="str">
        <f t="shared" si="1"/>
        <v/>
      </c>
    </row>
    <row r="52" spans="1:15" x14ac:dyDescent="0.25">
      <c r="A52" s="26"/>
      <c r="B52" s="111"/>
      <c r="C52" s="105"/>
      <c r="D52" s="58"/>
      <c r="E52" s="124"/>
      <c r="F52" s="60"/>
      <c r="G52" s="58"/>
      <c r="H52" s="61"/>
      <c r="I52" s="112"/>
      <c r="J52" s="61"/>
      <c r="K52" s="113"/>
      <c r="L52" s="60"/>
      <c r="M52" s="113"/>
      <c r="N52" s="114"/>
      <c r="O52" s="115" t="str">
        <f t="shared" si="1"/>
        <v/>
      </c>
    </row>
    <row r="53" spans="1:15" x14ac:dyDescent="0.25">
      <c r="A53" s="26"/>
      <c r="B53" s="106"/>
      <c r="C53" s="104"/>
      <c r="D53" s="67"/>
      <c r="E53" s="67"/>
      <c r="F53" s="69"/>
      <c r="G53" s="67"/>
      <c r="H53" s="70"/>
      <c r="I53" s="107"/>
      <c r="J53" s="70"/>
      <c r="K53" s="108"/>
      <c r="L53" s="69"/>
      <c r="M53" s="108"/>
      <c r="N53" s="109"/>
      <c r="O53" s="115" t="str">
        <f t="shared" si="1"/>
        <v/>
      </c>
    </row>
    <row r="54" spans="1:15" x14ac:dyDescent="0.25">
      <c r="A54" s="26"/>
      <c r="B54" s="111"/>
      <c r="C54" s="105"/>
      <c r="D54" s="58"/>
      <c r="E54" s="124"/>
      <c r="F54" s="60"/>
      <c r="G54" s="58"/>
      <c r="H54" s="61"/>
      <c r="I54" s="112"/>
      <c r="J54" s="61"/>
      <c r="K54" s="113"/>
      <c r="L54" s="60"/>
      <c r="M54" s="113"/>
      <c r="N54" s="114"/>
      <c r="O54" s="115" t="str">
        <f t="shared" si="1"/>
        <v/>
      </c>
    </row>
    <row r="55" spans="1:15" x14ac:dyDescent="0.25">
      <c r="A55" s="26"/>
      <c r="B55" s="106"/>
      <c r="C55" s="104"/>
      <c r="D55" s="67"/>
      <c r="E55" s="67"/>
      <c r="F55" s="69"/>
      <c r="G55" s="67"/>
      <c r="H55" s="70"/>
      <c r="I55" s="107"/>
      <c r="J55" s="70"/>
      <c r="K55" s="108"/>
      <c r="L55" s="69"/>
      <c r="M55" s="108"/>
      <c r="N55" s="109"/>
      <c r="O55" s="115" t="str">
        <f t="shared" si="1"/>
        <v/>
      </c>
    </row>
    <row r="56" spans="1:15" x14ac:dyDescent="0.25">
      <c r="A56" s="26"/>
      <c r="B56" s="111"/>
      <c r="C56" s="105"/>
      <c r="D56" s="58"/>
      <c r="E56" s="124"/>
      <c r="F56" s="60"/>
      <c r="G56" s="58"/>
      <c r="H56" s="61"/>
      <c r="I56" s="112"/>
      <c r="J56" s="61"/>
      <c r="K56" s="113"/>
      <c r="L56" s="60"/>
      <c r="M56" s="113"/>
      <c r="N56" s="114"/>
      <c r="O56" s="115" t="str">
        <f t="shared" si="1"/>
        <v/>
      </c>
    </row>
    <row r="57" spans="1:15" x14ac:dyDescent="0.25">
      <c r="A57" s="26"/>
      <c r="B57" s="106"/>
      <c r="C57" s="104"/>
      <c r="D57" s="67"/>
      <c r="E57" s="67"/>
      <c r="F57" s="69"/>
      <c r="G57" s="67"/>
      <c r="H57" s="70"/>
      <c r="I57" s="107"/>
      <c r="J57" s="70"/>
      <c r="K57" s="108"/>
      <c r="L57" s="69"/>
      <c r="M57" s="108"/>
      <c r="N57" s="109"/>
      <c r="O57" s="115" t="str">
        <f t="shared" si="1"/>
        <v/>
      </c>
    </row>
    <row r="58" spans="1:15" x14ac:dyDescent="0.25">
      <c r="A58" s="26"/>
      <c r="B58" s="111"/>
      <c r="C58" s="105"/>
      <c r="D58" s="58"/>
      <c r="E58" s="124"/>
      <c r="F58" s="60"/>
      <c r="G58" s="58"/>
      <c r="H58" s="61"/>
      <c r="I58" s="112"/>
      <c r="J58" s="61"/>
      <c r="K58" s="113"/>
      <c r="L58" s="60"/>
      <c r="M58" s="113"/>
      <c r="N58" s="114"/>
      <c r="O58" s="115" t="str">
        <f t="shared" si="1"/>
        <v/>
      </c>
    </row>
    <row r="59" spans="1:15" x14ac:dyDescent="0.25">
      <c r="A59" s="26"/>
      <c r="B59" s="106"/>
      <c r="C59" s="104"/>
      <c r="D59" s="67"/>
      <c r="E59" s="67"/>
      <c r="F59" s="69"/>
      <c r="G59" s="67"/>
      <c r="H59" s="70"/>
      <c r="I59" s="107"/>
      <c r="J59" s="70"/>
      <c r="K59" s="108"/>
      <c r="L59" s="69"/>
      <c r="M59" s="108"/>
      <c r="N59" s="109"/>
      <c r="O59" s="115" t="str">
        <f t="shared" si="1"/>
        <v/>
      </c>
    </row>
    <row r="60" spans="1:15" x14ac:dyDescent="0.25">
      <c r="A60" s="26"/>
      <c r="B60" s="111"/>
      <c r="C60" s="105"/>
      <c r="D60" s="58"/>
      <c r="E60" s="124"/>
      <c r="F60" s="60"/>
      <c r="G60" s="58"/>
      <c r="H60" s="61"/>
      <c r="I60" s="112"/>
      <c r="J60" s="61"/>
      <c r="K60" s="113"/>
      <c r="L60" s="60"/>
      <c r="M60" s="113"/>
      <c r="N60" s="114"/>
      <c r="O60" s="115" t="str">
        <f t="shared" si="1"/>
        <v/>
      </c>
    </row>
    <row r="61" spans="1:15" x14ac:dyDescent="0.25">
      <c r="A61" s="26"/>
      <c r="B61" s="106"/>
      <c r="C61" s="116"/>
      <c r="D61" s="117"/>
      <c r="E61" s="67"/>
      <c r="F61" s="118"/>
      <c r="G61" s="117"/>
      <c r="H61" s="138"/>
      <c r="I61" s="119"/>
      <c r="J61" s="138"/>
      <c r="K61" s="120"/>
      <c r="L61" s="118"/>
      <c r="M61" s="120"/>
      <c r="N61" s="121"/>
      <c r="O61" s="122" t="str">
        <f t="shared" si="1"/>
        <v/>
      </c>
    </row>
    <row r="62" spans="1:1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x14ac:dyDescent="0.25">
      <c r="A64" s="26"/>
      <c r="B64" s="44" t="s">
        <v>55</v>
      </c>
      <c r="C64" s="26"/>
      <c r="D64" s="26"/>
      <c r="E64" s="45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x14ac:dyDescent="0.25">
      <c r="A65" s="26"/>
      <c r="B65" s="26"/>
      <c r="C65" s="44" t="s">
        <v>56</v>
      </c>
      <c r="D65" s="44"/>
      <c r="E65" s="139" t="s">
        <v>47</v>
      </c>
      <c r="F65" s="139"/>
      <c r="G65" s="139"/>
      <c r="H65" s="139"/>
      <c r="I65" s="139"/>
      <c r="J65" s="26"/>
      <c r="K65" s="26"/>
      <c r="L65" s="26"/>
      <c r="M65" s="26"/>
      <c r="N65" s="26"/>
      <c r="O65" s="26"/>
    </row>
    <row r="66" spans="1:15" x14ac:dyDescent="0.25">
      <c r="A66" s="26"/>
      <c r="B66" s="26"/>
      <c r="C66" s="44" t="s">
        <v>57</v>
      </c>
      <c r="D66" s="44"/>
      <c r="E66" s="139" t="s">
        <v>48</v>
      </c>
      <c r="F66" s="139"/>
      <c r="G66" s="139"/>
      <c r="H66" s="139"/>
      <c r="I66" s="139"/>
      <c r="J66" s="26"/>
      <c r="K66" s="26"/>
      <c r="L66" s="26"/>
      <c r="M66" s="26"/>
      <c r="N66" s="26"/>
      <c r="O66" s="26"/>
    </row>
    <row r="67" spans="1:15" x14ac:dyDescent="0.25">
      <c r="A67" s="26"/>
      <c r="B67" s="26"/>
      <c r="C67" s="44" t="s">
        <v>87</v>
      </c>
      <c r="D67" s="44"/>
      <c r="E67" s="139" t="s">
        <v>54</v>
      </c>
      <c r="F67" s="139"/>
      <c r="G67" s="139"/>
      <c r="H67" s="139"/>
      <c r="I67" s="139"/>
      <c r="J67" s="26"/>
      <c r="K67" s="26"/>
      <c r="L67" s="26"/>
      <c r="M67" s="26"/>
      <c r="N67" s="26"/>
      <c r="O67" s="26"/>
    </row>
    <row r="68" spans="1:15" x14ac:dyDescent="0.25">
      <c r="A68" s="26"/>
      <c r="B68" s="26"/>
      <c r="C68" s="26"/>
      <c r="D68" s="26"/>
      <c r="E68" s="4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8.75" x14ac:dyDescent="0.25">
      <c r="A69" s="26"/>
      <c r="B69" s="26"/>
      <c r="C69" s="26"/>
      <c r="D69" s="26"/>
      <c r="E69" s="44" t="s">
        <v>89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21" x14ac:dyDescent="0.35">
      <c r="A70" s="26"/>
      <c r="B70" s="26"/>
      <c r="C70" s="26"/>
      <c r="D70" s="26"/>
      <c r="E70" s="44" t="s">
        <v>88</v>
      </c>
      <c r="F70" s="26"/>
      <c r="G70" s="140" t="s">
        <v>64</v>
      </c>
      <c r="H70" s="140"/>
      <c r="I70" s="140"/>
      <c r="J70" s="140"/>
      <c r="K70" s="140"/>
      <c r="L70" s="140"/>
      <c r="M70" s="26"/>
      <c r="N70" s="26"/>
      <c r="O70" s="26"/>
    </row>
    <row r="71" spans="1:1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</sheetData>
  <sheetProtection algorithmName="SHA-512" hashValue="alqNFxJH21Q9oUPFLt422P0eVlkeiixCL1PKQ7rCkwbHA9/WlJAJODMImUMlz1JGWYD8Sun0LACjFbawJa1T/w==" saltValue="vVXONYMDY2rYhXH5VaUN+w==" spinCount="100000" sheet="1" objects="1" scenarios="1" selectLockedCells="1"/>
  <mergeCells count="4">
    <mergeCell ref="E65:I65"/>
    <mergeCell ref="E66:I66"/>
    <mergeCell ref="E67:I67"/>
    <mergeCell ref="G70:L70"/>
  </mergeCells>
  <conditionalFormatting sqref="D1">
    <cfRule type="expression" dxfId="24" priority="14">
      <formula>ISBLANK(D1)</formula>
    </cfRule>
  </conditionalFormatting>
  <conditionalFormatting sqref="D2">
    <cfRule type="expression" dxfId="23" priority="13">
      <formula>ISBLANK(D2)</formula>
    </cfRule>
  </conditionalFormatting>
  <conditionalFormatting sqref="D3">
    <cfRule type="expression" dxfId="22" priority="12">
      <formula>ISBLANK(D3)</formula>
    </cfRule>
  </conditionalFormatting>
  <conditionalFormatting sqref="D4">
    <cfRule type="expression" dxfId="21" priority="11">
      <formula>ISBLANK(D4)</formula>
    </cfRule>
  </conditionalFormatting>
  <conditionalFormatting sqref="K2">
    <cfRule type="expression" dxfId="20" priority="10">
      <formula>ISBLANK(K2)</formula>
    </cfRule>
  </conditionalFormatting>
  <conditionalFormatting sqref="K3">
    <cfRule type="expression" dxfId="19" priority="9">
      <formula>ISBLANK(K3)</formula>
    </cfRule>
  </conditionalFormatting>
  <conditionalFormatting sqref="K4">
    <cfRule type="expression" dxfId="18" priority="8">
      <formula>ISBLANK(K4)</formula>
    </cfRule>
  </conditionalFormatting>
  <conditionalFormatting sqref="K7">
    <cfRule type="expression" dxfId="17" priority="7">
      <formula>ISBLANK(K7)</formula>
    </cfRule>
  </conditionalFormatting>
  <conditionalFormatting sqref="K8">
    <cfRule type="expression" dxfId="16" priority="6">
      <formula>ISBLANK(K8)</formula>
    </cfRule>
  </conditionalFormatting>
  <conditionalFormatting sqref="K9">
    <cfRule type="expression" dxfId="15" priority="5">
      <formula>ISBLANK(K9)</formula>
    </cfRule>
  </conditionalFormatting>
  <conditionalFormatting sqref="K1">
    <cfRule type="expression" dxfId="14" priority="4">
      <formula>ISBLANK(K1)</formula>
    </cfRule>
  </conditionalFormatting>
  <conditionalFormatting sqref="K6">
    <cfRule type="expression" dxfId="13" priority="3">
      <formula>ISBLANK(K6)</formula>
    </cfRule>
  </conditionalFormatting>
  <conditionalFormatting sqref="E6">
    <cfRule type="expression" dxfId="12" priority="2">
      <formula>ISBLANK(E6)</formula>
    </cfRule>
  </conditionalFormatting>
  <conditionalFormatting sqref="E7">
    <cfRule type="expression" dxfId="11" priority="1">
      <formula>ISBLANK(E7)</formula>
    </cfRule>
  </conditionalFormatting>
  <dataValidations count="6">
    <dataValidation type="whole" allowBlank="1" showInputMessage="1" showErrorMessage="1" sqref="D15:D29" xr:uid="{16E27E94-5482-42D8-A0CF-C53405EB9DF2}">
      <formula1>0</formula1>
      <formula2>10</formula2>
    </dataValidation>
    <dataValidation type="whole" allowBlank="1" showInputMessage="1" showErrorMessage="1" sqref="G15:G29" xr:uid="{B4E58C68-CBE2-4721-82CA-9FA6BA86ED95}">
      <formula1>1</formula1>
      <formula2>50</formula2>
    </dataValidation>
    <dataValidation type="date" allowBlank="1" showInputMessage="1" showErrorMessage="1" sqref="H15:H29" xr:uid="{8F7E8300-FD41-4352-A5DA-D4CFF6333C4F}">
      <formula1>1</formula1>
      <formula2>401769</formula2>
    </dataValidation>
    <dataValidation type="list" allowBlank="1" showInputMessage="1" showErrorMessage="1" sqref="K15:K29 L47:L61" xr:uid="{F9665724-5336-48F4-9E88-60AA88A54C71}">
      <formula1>"None, Individual S8, Rural Dev, Project S8, Other, TBRA"</formula1>
    </dataValidation>
    <dataValidation type="list" allowBlank="1" showInputMessage="1" showErrorMessage="1" sqref="E15:E29 E47:E61" xr:uid="{8E72B2E7-A026-45D2-A738-915C572BD0F0}">
      <formula1>"Yes, No"</formula1>
    </dataValidation>
    <dataValidation type="list" allowBlank="1" showInputMessage="1" showErrorMessage="1" sqref="C47:C61 C15:C29" xr:uid="{F1E78D78-BD0E-47A5-93F2-B3AA73B75307}">
      <formula1>"60, 50, 30, SRO, 40"</formula1>
    </dataValidation>
  </dataValidations>
  <hyperlinks>
    <hyperlink ref="E65" r:id="rId1" xr:uid="{311BADC1-1361-4AD9-8889-507FD88F7349}"/>
    <hyperlink ref="E66" r:id="rId2" xr:uid="{AD2C1EA1-CC1E-4BA3-BAEE-AE1F10BE273C}"/>
    <hyperlink ref="E67" r:id="rId3" xr:uid="{BD2D2B4F-9B40-4C25-990A-FAC0DA67E684}"/>
    <hyperlink ref="G70" r:id="rId4" xr:uid="{54FB0668-9038-4DFC-A707-8B15A9D34507}"/>
  </hyperlinks>
  <printOptions horizontalCentered="1"/>
  <pageMargins left="0.25" right="0.25" top="0.75" bottom="0.75" header="0.3" footer="0.3"/>
  <pageSetup scale="81" fitToHeight="0" pageOrder="overThenDown" orientation="landscape" r:id="rId5"/>
  <headerFooter>
    <oddHeader>&amp;C &amp;"-,Bold"2019 Annual Compliance Report&amp;"-,Regular"
Report Period: 10/1/2018 to 9/30/2019</oddHeader>
    <oddFooter>&amp;CWisconsin Department of Administration, Division of Energy, Housing and Community Resources (DEHCR)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5A87-0DCB-4A33-A3A8-53436156033D}">
  <sheetPr>
    <pageSetUpPr fitToPage="1"/>
  </sheetPr>
  <dimension ref="A1:N52"/>
  <sheetViews>
    <sheetView showGridLines="0" view="pageLayout" topLeftCell="A28" zoomScaleNormal="115" workbookViewId="0">
      <selection activeCell="F40" sqref="F40"/>
    </sheetView>
  </sheetViews>
  <sheetFormatPr defaultRowHeight="15" x14ac:dyDescent="0.25"/>
  <cols>
    <col min="1" max="11" width="9.5703125" customWidth="1"/>
    <col min="12" max="12" width="31" customWidth="1"/>
    <col min="13" max="13" width="9.7109375" bestFit="1" customWidth="1"/>
    <col min="14" max="14" width="10.42578125" bestFit="1" customWidth="1"/>
  </cols>
  <sheetData>
    <row r="1" spans="1:13" x14ac:dyDescent="0.25">
      <c r="B1" s="93" t="str">
        <f>'COMPLIANCE DATA FORM'!B4</f>
        <v>Project County:</v>
      </c>
      <c r="C1" s="90">
        <f>'COMPLIANCE DATA FORM'!D4</f>
        <v>0</v>
      </c>
      <c r="F1" s="93" t="s">
        <v>7</v>
      </c>
      <c r="G1" s="133"/>
    </row>
    <row r="2" spans="1:13" x14ac:dyDescent="0.25">
      <c r="B2" s="93" t="s">
        <v>4</v>
      </c>
      <c r="C2" s="133"/>
      <c r="F2" s="93" t="s">
        <v>3</v>
      </c>
      <c r="G2" s="134"/>
    </row>
    <row r="4" spans="1:13" ht="18.75" x14ac:dyDescent="0.3">
      <c r="A4" s="92" t="str">
        <f>'COMPLIANCE DATA FORM'!B11</f>
        <v>MOVE-IN INFORMATION</v>
      </c>
      <c r="B4" s="92"/>
      <c r="C4" s="92"/>
      <c r="D4" s="92"/>
      <c r="E4" s="92"/>
      <c r="F4" s="92"/>
      <c r="G4" s="92"/>
      <c r="H4" s="92"/>
      <c r="I4" s="92"/>
      <c r="J4" s="92"/>
      <c r="K4" s="92"/>
      <c r="M4" s="90"/>
    </row>
    <row r="5" spans="1:13" ht="18.75" x14ac:dyDescent="0.3">
      <c r="A5" s="87"/>
      <c r="B5" s="86"/>
      <c r="C5" s="86"/>
      <c r="D5" s="86"/>
      <c r="E5" s="86"/>
      <c r="F5" s="86"/>
      <c r="G5" s="86"/>
      <c r="H5" s="86"/>
      <c r="I5" s="86"/>
      <c r="J5" s="86"/>
      <c r="K5" s="85"/>
      <c r="M5" s="90"/>
    </row>
    <row r="6" spans="1:13" ht="22.5" customHeight="1" x14ac:dyDescent="0.25">
      <c r="A6" s="89" t="str">
        <f>'COMPLIANCE DATA FORM'!B13</f>
        <v>1-1</v>
      </c>
      <c r="B6" s="89" t="str">
        <f>'COMPLIANCE DATA FORM'!C13</f>
        <v>1-2</v>
      </c>
      <c r="C6" s="100" t="str">
        <f>'COMPLIANCE DATA FORM'!H13</f>
        <v>1-7</v>
      </c>
      <c r="D6" s="100" t="str">
        <f>'COMPLIANCE DATA FORM'!G13</f>
        <v>1-6</v>
      </c>
      <c r="E6" s="100" t="str">
        <f>'COMPLIANCE DATA FORM'!I13</f>
        <v>1-8</v>
      </c>
      <c r="F6" s="95"/>
      <c r="G6" s="95"/>
      <c r="H6" s="100" t="str">
        <f>'COMPLIANCE DATA FORM'!D13</f>
        <v>1-3</v>
      </c>
      <c r="I6" s="100" t="str">
        <f>'COMPLIANCE DATA FORM'!N13</f>
        <v>1-13</v>
      </c>
      <c r="J6" s="95"/>
      <c r="K6" s="95"/>
      <c r="M6" s="90"/>
    </row>
    <row r="7" spans="1:13" s="91" customFormat="1" ht="51" x14ac:dyDescent="0.25">
      <c r="A7" s="96" t="str">
        <f>'COMPLIANCE DATA FORM'!B14</f>
        <v>Unit (Apt.)
Number</v>
      </c>
      <c r="B7" s="96" t="str">
        <f>'COMPLIANCE DATA FORM'!C14</f>
        <v>HOME Unit 
Desig-
nation</v>
      </c>
      <c r="C7" s="96" t="str">
        <f>'COMPLIANCE DATA FORM'!H14</f>
        <v>Initial
Lease
Date</v>
      </c>
      <c r="D7" s="96" t="str">
        <f>'COMPLIANCE DATA FORM'!G14</f>
        <v xml:space="preserve">Number in
Household
at Move-in </v>
      </c>
      <c r="E7" s="96" t="str">
        <f>'COMPLIANCE DATA FORM'!I14</f>
        <v>Tenant Gross-
Income
at Move-in</v>
      </c>
      <c r="F7" s="96" t="s">
        <v>8</v>
      </c>
      <c r="G7" s="96" t="s">
        <v>10</v>
      </c>
      <c r="H7" s="96" t="str">
        <f>'COMPLIANCE DATA FORM'!D14</f>
        <v># of
Bedrooms</v>
      </c>
      <c r="I7" s="123" t="str">
        <f>'COMPLIANCE DATA FORM'!N14</f>
        <v>Rent
+ Subsidy
+ UA =</v>
      </c>
      <c r="J7" s="96" t="s">
        <v>9</v>
      </c>
      <c r="K7" s="96" t="s">
        <v>11</v>
      </c>
      <c r="L7" s="97" t="s">
        <v>66</v>
      </c>
    </row>
    <row r="8" spans="1:13" x14ac:dyDescent="0.25">
      <c r="A8" s="130" t="str">
        <f>IF('COMPLIANCE DATA FORM'!B15="","",'COMPLIANCE DATA FORM'!B15)</f>
        <v/>
      </c>
      <c r="B8" s="125" t="str">
        <f>IF('COMPLIANCE DATA FORM'!C15="","",'COMPLIANCE DATA FORM'!C15)</f>
        <v/>
      </c>
      <c r="C8" s="131" t="str">
        <f>IF('COMPLIANCE DATA FORM'!H15="","",'COMPLIANCE DATA FORM'!H15)</f>
        <v/>
      </c>
      <c r="D8" s="125" t="str">
        <f>IF('COMPLIANCE DATA FORM'!G15="","",'COMPLIANCE DATA FORM'!G15)</f>
        <v/>
      </c>
      <c r="E8" s="132" t="str">
        <f>IF('COMPLIANCE DATA FORM'!I15="","",'COMPLIANCE DATA FORM'!I15)</f>
        <v/>
      </c>
      <c r="F8" s="127"/>
      <c r="G8" s="129"/>
      <c r="H8" s="125" t="str">
        <f>IF('COMPLIANCE DATA FORM'!D15="","",'COMPLIANCE DATA FORM'!D15)</f>
        <v/>
      </c>
      <c r="I8" s="126" t="str">
        <f>'COMPLIANCE DATA FORM'!N15</f>
        <v/>
      </c>
      <c r="J8" s="127"/>
      <c r="K8" s="128"/>
      <c r="L8" s="128"/>
      <c r="M8" s="90"/>
    </row>
    <row r="9" spans="1:13" x14ac:dyDescent="0.25">
      <c r="A9" s="130" t="str">
        <f>IF('COMPLIANCE DATA FORM'!B16="","",'COMPLIANCE DATA FORM'!B16)</f>
        <v/>
      </c>
      <c r="B9" s="125" t="str">
        <f>IF('COMPLIANCE DATA FORM'!C16="","",'COMPLIANCE DATA FORM'!C16)</f>
        <v/>
      </c>
      <c r="C9" s="131" t="str">
        <f>IF('COMPLIANCE DATA FORM'!H16="","",'COMPLIANCE DATA FORM'!H16)</f>
        <v/>
      </c>
      <c r="D9" s="125" t="str">
        <f>IF('COMPLIANCE DATA FORM'!G16="","",'COMPLIANCE DATA FORM'!G16)</f>
        <v/>
      </c>
      <c r="E9" s="132" t="str">
        <f>IF('COMPLIANCE DATA FORM'!I16="","",'COMPLIANCE DATA FORM'!I16)</f>
        <v/>
      </c>
      <c r="F9" s="127"/>
      <c r="G9" s="129"/>
      <c r="H9" s="125" t="str">
        <f>IF('COMPLIANCE DATA FORM'!D16="","",'COMPLIANCE DATA FORM'!D16)</f>
        <v/>
      </c>
      <c r="I9" s="126" t="str">
        <f>'COMPLIANCE DATA FORM'!N16</f>
        <v/>
      </c>
      <c r="J9" s="127"/>
      <c r="K9" s="128"/>
      <c r="L9" s="128"/>
    </row>
    <row r="10" spans="1:13" x14ac:dyDescent="0.25">
      <c r="A10" s="130" t="str">
        <f>IF('COMPLIANCE DATA FORM'!B17="","",'COMPLIANCE DATA FORM'!B17)</f>
        <v/>
      </c>
      <c r="B10" s="125" t="str">
        <f>IF('COMPLIANCE DATA FORM'!C17="","",'COMPLIANCE DATA FORM'!C17)</f>
        <v/>
      </c>
      <c r="C10" s="131" t="str">
        <f>IF('COMPLIANCE DATA FORM'!H17="","",'COMPLIANCE DATA FORM'!H17)</f>
        <v/>
      </c>
      <c r="D10" s="125" t="str">
        <f>IF('COMPLIANCE DATA FORM'!G17="","",'COMPLIANCE DATA FORM'!G17)</f>
        <v/>
      </c>
      <c r="E10" s="132" t="str">
        <f>IF('COMPLIANCE DATA FORM'!I17="","",'COMPLIANCE DATA FORM'!I17)</f>
        <v/>
      </c>
      <c r="F10" s="127"/>
      <c r="G10" s="129"/>
      <c r="H10" s="125" t="str">
        <f>IF('COMPLIANCE DATA FORM'!D17="","",'COMPLIANCE DATA FORM'!D17)</f>
        <v/>
      </c>
      <c r="I10" s="126" t="str">
        <f>'COMPLIANCE DATA FORM'!N17</f>
        <v/>
      </c>
      <c r="J10" s="127"/>
      <c r="K10" s="128"/>
      <c r="L10" s="128"/>
    </row>
    <row r="11" spans="1:13" x14ac:dyDescent="0.25">
      <c r="A11" s="130" t="str">
        <f>IF('COMPLIANCE DATA FORM'!B18="","",'COMPLIANCE DATA FORM'!B18)</f>
        <v/>
      </c>
      <c r="B11" s="125" t="str">
        <f>IF('COMPLIANCE DATA FORM'!C18="","",'COMPLIANCE DATA FORM'!C18)</f>
        <v/>
      </c>
      <c r="C11" s="131" t="str">
        <f>IF('COMPLIANCE DATA FORM'!H18="","",'COMPLIANCE DATA FORM'!H18)</f>
        <v/>
      </c>
      <c r="D11" s="125" t="str">
        <f>IF('COMPLIANCE DATA FORM'!G18="","",'COMPLIANCE DATA FORM'!G18)</f>
        <v/>
      </c>
      <c r="E11" s="132" t="str">
        <f>IF('COMPLIANCE DATA FORM'!I18="","",'COMPLIANCE DATA FORM'!I18)</f>
        <v/>
      </c>
      <c r="F11" s="127"/>
      <c r="G11" s="129"/>
      <c r="H11" s="125" t="str">
        <f>IF('COMPLIANCE DATA FORM'!D18="","",'COMPLIANCE DATA FORM'!D18)</f>
        <v/>
      </c>
      <c r="I11" s="126" t="str">
        <f>'COMPLIANCE DATA FORM'!N18</f>
        <v/>
      </c>
      <c r="J11" s="127"/>
      <c r="K11" s="128"/>
      <c r="L11" s="128"/>
    </row>
    <row r="12" spans="1:13" x14ac:dyDescent="0.25">
      <c r="A12" s="130" t="str">
        <f>IF('COMPLIANCE DATA FORM'!B19="","",'COMPLIANCE DATA FORM'!B19)</f>
        <v/>
      </c>
      <c r="B12" s="125" t="str">
        <f>IF('COMPLIANCE DATA FORM'!C19="","",'COMPLIANCE DATA FORM'!C19)</f>
        <v/>
      </c>
      <c r="C12" s="131" t="str">
        <f>IF('COMPLIANCE DATA FORM'!H19="","",'COMPLIANCE DATA FORM'!H19)</f>
        <v/>
      </c>
      <c r="D12" s="125" t="str">
        <f>IF('COMPLIANCE DATA FORM'!G19="","",'COMPLIANCE DATA FORM'!G19)</f>
        <v/>
      </c>
      <c r="E12" s="132" t="str">
        <f>IF('COMPLIANCE DATA FORM'!I19="","",'COMPLIANCE DATA FORM'!I19)</f>
        <v/>
      </c>
      <c r="F12" s="127"/>
      <c r="G12" s="129"/>
      <c r="H12" s="125" t="str">
        <f>IF('COMPLIANCE DATA FORM'!D19="","",'COMPLIANCE DATA FORM'!D19)</f>
        <v/>
      </c>
      <c r="I12" s="126" t="str">
        <f>'COMPLIANCE DATA FORM'!N19</f>
        <v/>
      </c>
      <c r="J12" s="127"/>
      <c r="K12" s="128"/>
      <c r="L12" s="128"/>
    </row>
    <row r="13" spans="1:13" x14ac:dyDescent="0.25">
      <c r="A13" s="130" t="str">
        <f>IF('COMPLIANCE DATA FORM'!B20="","",'COMPLIANCE DATA FORM'!B20)</f>
        <v/>
      </c>
      <c r="B13" s="125" t="str">
        <f>IF('COMPLIANCE DATA FORM'!C20="","",'COMPLIANCE DATA FORM'!C20)</f>
        <v/>
      </c>
      <c r="C13" s="131" t="str">
        <f>IF('COMPLIANCE DATA FORM'!H20="","",'COMPLIANCE DATA FORM'!H20)</f>
        <v/>
      </c>
      <c r="D13" s="125" t="str">
        <f>IF('COMPLIANCE DATA FORM'!G20="","",'COMPLIANCE DATA FORM'!G20)</f>
        <v/>
      </c>
      <c r="E13" s="132" t="str">
        <f>IF('COMPLIANCE DATA FORM'!I20="","",'COMPLIANCE DATA FORM'!I20)</f>
        <v/>
      </c>
      <c r="F13" s="127"/>
      <c r="G13" s="129"/>
      <c r="H13" s="125" t="str">
        <f>IF('COMPLIANCE DATA FORM'!D20="","",'COMPLIANCE DATA FORM'!D20)</f>
        <v/>
      </c>
      <c r="I13" s="126" t="str">
        <f>'COMPLIANCE DATA FORM'!N20</f>
        <v/>
      </c>
      <c r="J13" s="127"/>
      <c r="K13" s="128"/>
      <c r="L13" s="128"/>
    </row>
    <row r="14" spans="1:13" x14ac:dyDescent="0.25">
      <c r="A14" s="130" t="str">
        <f>IF('COMPLIANCE DATA FORM'!B21="","",'COMPLIANCE DATA FORM'!B21)</f>
        <v/>
      </c>
      <c r="B14" s="125" t="str">
        <f>IF('COMPLIANCE DATA FORM'!C21="","",'COMPLIANCE DATA FORM'!C21)</f>
        <v/>
      </c>
      <c r="C14" s="131" t="str">
        <f>IF('COMPLIANCE DATA FORM'!H21="","",'COMPLIANCE DATA FORM'!H21)</f>
        <v/>
      </c>
      <c r="D14" s="125" t="str">
        <f>IF('COMPLIANCE DATA FORM'!G21="","",'COMPLIANCE DATA FORM'!G21)</f>
        <v/>
      </c>
      <c r="E14" s="132" t="str">
        <f>IF('COMPLIANCE DATA FORM'!I21="","",'COMPLIANCE DATA FORM'!I21)</f>
        <v/>
      </c>
      <c r="F14" s="127"/>
      <c r="G14" s="129"/>
      <c r="H14" s="125" t="str">
        <f>IF('COMPLIANCE DATA FORM'!D21="","",'COMPLIANCE DATA FORM'!D21)</f>
        <v/>
      </c>
      <c r="I14" s="126" t="str">
        <f>'COMPLIANCE DATA FORM'!N21</f>
        <v/>
      </c>
      <c r="J14" s="127"/>
      <c r="K14" s="128"/>
      <c r="L14" s="128"/>
    </row>
    <row r="15" spans="1:13" x14ac:dyDescent="0.25">
      <c r="A15" s="130" t="str">
        <f>IF('COMPLIANCE DATA FORM'!B22="","",'COMPLIANCE DATA FORM'!B22)</f>
        <v/>
      </c>
      <c r="B15" s="125" t="str">
        <f>IF('COMPLIANCE DATA FORM'!C22="","",'COMPLIANCE DATA FORM'!C22)</f>
        <v/>
      </c>
      <c r="C15" s="131" t="str">
        <f>IF('COMPLIANCE DATA FORM'!H22="","",'COMPLIANCE DATA FORM'!H22)</f>
        <v/>
      </c>
      <c r="D15" s="125" t="str">
        <f>IF('COMPLIANCE DATA FORM'!G22="","",'COMPLIANCE DATA FORM'!G22)</f>
        <v/>
      </c>
      <c r="E15" s="132" t="str">
        <f>IF('COMPLIANCE DATA FORM'!I22="","",'COMPLIANCE DATA FORM'!I22)</f>
        <v/>
      </c>
      <c r="F15" s="127"/>
      <c r="G15" s="129"/>
      <c r="H15" s="125" t="str">
        <f>IF('COMPLIANCE DATA FORM'!D22="","",'COMPLIANCE DATA FORM'!D22)</f>
        <v/>
      </c>
      <c r="I15" s="126" t="str">
        <f>'COMPLIANCE DATA FORM'!N22</f>
        <v/>
      </c>
      <c r="J15" s="127"/>
      <c r="K15" s="128"/>
      <c r="L15" s="128"/>
    </row>
    <row r="16" spans="1:13" x14ac:dyDescent="0.25">
      <c r="A16" s="130" t="str">
        <f>IF('COMPLIANCE DATA FORM'!B23="","",'COMPLIANCE DATA FORM'!B23)</f>
        <v/>
      </c>
      <c r="B16" s="125" t="str">
        <f>IF('COMPLIANCE DATA FORM'!C23="","",'COMPLIANCE DATA FORM'!C23)</f>
        <v/>
      </c>
      <c r="C16" s="131" t="str">
        <f>IF('COMPLIANCE DATA FORM'!H23="","",'COMPLIANCE DATA FORM'!H23)</f>
        <v/>
      </c>
      <c r="D16" s="125" t="str">
        <f>IF('COMPLIANCE DATA FORM'!G23="","",'COMPLIANCE DATA FORM'!G23)</f>
        <v/>
      </c>
      <c r="E16" s="132" t="str">
        <f>IF('COMPLIANCE DATA FORM'!I23="","",'COMPLIANCE DATA FORM'!I23)</f>
        <v/>
      </c>
      <c r="F16" s="127"/>
      <c r="G16" s="129"/>
      <c r="H16" s="125" t="str">
        <f>IF('COMPLIANCE DATA FORM'!D23="","",'COMPLIANCE DATA FORM'!D23)</f>
        <v/>
      </c>
      <c r="I16" s="126" t="str">
        <f>'COMPLIANCE DATA FORM'!N23</f>
        <v/>
      </c>
      <c r="J16" s="127"/>
      <c r="K16" s="128"/>
      <c r="L16" s="128"/>
    </row>
    <row r="17" spans="1:14" x14ac:dyDescent="0.25">
      <c r="A17" s="130" t="str">
        <f>IF('COMPLIANCE DATA FORM'!B24="","",'COMPLIANCE DATA FORM'!B24)</f>
        <v/>
      </c>
      <c r="B17" s="125" t="str">
        <f>IF('COMPLIANCE DATA FORM'!C24="","",'COMPLIANCE DATA FORM'!C24)</f>
        <v/>
      </c>
      <c r="C17" s="131" t="str">
        <f>IF('COMPLIANCE DATA FORM'!H24="","",'COMPLIANCE DATA FORM'!H24)</f>
        <v/>
      </c>
      <c r="D17" s="125" t="str">
        <f>IF('COMPLIANCE DATA FORM'!G24="","",'COMPLIANCE DATA FORM'!G24)</f>
        <v/>
      </c>
      <c r="E17" s="132" t="str">
        <f>IF('COMPLIANCE DATA FORM'!I24="","",'COMPLIANCE DATA FORM'!I24)</f>
        <v/>
      </c>
      <c r="F17" s="127"/>
      <c r="G17" s="129"/>
      <c r="H17" s="125" t="str">
        <f>IF('COMPLIANCE DATA FORM'!D24="","",'COMPLIANCE DATA FORM'!D24)</f>
        <v/>
      </c>
      <c r="I17" s="126" t="str">
        <f>'COMPLIANCE DATA FORM'!N24</f>
        <v/>
      </c>
      <c r="J17" s="127"/>
      <c r="K17" s="128"/>
      <c r="L17" s="128"/>
    </row>
    <row r="18" spans="1:14" x14ac:dyDescent="0.25">
      <c r="A18" s="130" t="str">
        <f>IF('COMPLIANCE DATA FORM'!B25="","",'COMPLIANCE DATA FORM'!B25)</f>
        <v/>
      </c>
      <c r="B18" s="125" t="str">
        <f>IF('COMPLIANCE DATA FORM'!C25="","",'COMPLIANCE DATA FORM'!C25)</f>
        <v/>
      </c>
      <c r="C18" s="131" t="str">
        <f>IF('COMPLIANCE DATA FORM'!H25="","",'COMPLIANCE DATA FORM'!H25)</f>
        <v/>
      </c>
      <c r="D18" s="125" t="str">
        <f>IF('COMPLIANCE DATA FORM'!G25="","",'COMPLIANCE DATA FORM'!G25)</f>
        <v/>
      </c>
      <c r="E18" s="132" t="str">
        <f>IF('COMPLIANCE DATA FORM'!I25="","",'COMPLIANCE DATA FORM'!I25)</f>
        <v/>
      </c>
      <c r="F18" s="127"/>
      <c r="G18" s="129"/>
      <c r="H18" s="125" t="str">
        <f>IF('COMPLIANCE DATA FORM'!D25="","",'COMPLIANCE DATA FORM'!D25)</f>
        <v/>
      </c>
      <c r="I18" s="126" t="str">
        <f>'COMPLIANCE DATA FORM'!N25</f>
        <v/>
      </c>
      <c r="J18" s="127"/>
      <c r="K18" s="128"/>
      <c r="L18" s="128"/>
    </row>
    <row r="19" spans="1:14" x14ac:dyDescent="0.25">
      <c r="A19" s="130" t="str">
        <f>IF('COMPLIANCE DATA FORM'!B26="","",'COMPLIANCE DATA FORM'!B26)</f>
        <v/>
      </c>
      <c r="B19" s="125" t="str">
        <f>IF('COMPLIANCE DATA FORM'!C26="","",'COMPLIANCE DATA FORM'!C26)</f>
        <v/>
      </c>
      <c r="C19" s="131" t="str">
        <f>IF('COMPLIANCE DATA FORM'!H26="","",'COMPLIANCE DATA FORM'!H26)</f>
        <v/>
      </c>
      <c r="D19" s="125" t="str">
        <f>IF('COMPLIANCE DATA FORM'!G26="","",'COMPLIANCE DATA FORM'!G26)</f>
        <v/>
      </c>
      <c r="E19" s="132" t="str">
        <f>IF('COMPLIANCE DATA FORM'!I26="","",'COMPLIANCE DATA FORM'!I26)</f>
        <v/>
      </c>
      <c r="F19" s="127"/>
      <c r="G19" s="129"/>
      <c r="H19" s="125" t="str">
        <f>IF('COMPLIANCE DATA FORM'!D26="","",'COMPLIANCE DATA FORM'!D26)</f>
        <v/>
      </c>
      <c r="I19" s="126" t="str">
        <f>'COMPLIANCE DATA FORM'!N26</f>
        <v/>
      </c>
      <c r="J19" s="127"/>
      <c r="K19" s="128"/>
      <c r="L19" s="128"/>
    </row>
    <row r="20" spans="1:14" x14ac:dyDescent="0.25">
      <c r="A20" s="130" t="str">
        <f>IF('COMPLIANCE DATA FORM'!B27="","",'COMPLIANCE DATA FORM'!B27)</f>
        <v/>
      </c>
      <c r="B20" s="125" t="str">
        <f>IF('COMPLIANCE DATA FORM'!C27="","",'COMPLIANCE DATA FORM'!C27)</f>
        <v/>
      </c>
      <c r="C20" s="131" t="str">
        <f>IF('COMPLIANCE DATA FORM'!H27="","",'COMPLIANCE DATA FORM'!H27)</f>
        <v/>
      </c>
      <c r="D20" s="125" t="str">
        <f>IF('COMPLIANCE DATA FORM'!G27="","",'COMPLIANCE DATA FORM'!G27)</f>
        <v/>
      </c>
      <c r="E20" s="132" t="str">
        <f>IF('COMPLIANCE DATA FORM'!I27="","",'COMPLIANCE DATA FORM'!I27)</f>
        <v/>
      </c>
      <c r="F20" s="127"/>
      <c r="G20" s="129"/>
      <c r="H20" s="125" t="str">
        <f>IF('COMPLIANCE DATA FORM'!D27="","",'COMPLIANCE DATA FORM'!D27)</f>
        <v/>
      </c>
      <c r="I20" s="126" t="str">
        <f>'COMPLIANCE DATA FORM'!N27</f>
        <v/>
      </c>
      <c r="J20" s="127"/>
      <c r="K20" s="128"/>
      <c r="L20" s="128"/>
    </row>
    <row r="21" spans="1:14" x14ac:dyDescent="0.25">
      <c r="A21" s="130" t="str">
        <f>IF('COMPLIANCE DATA FORM'!B28="","",'COMPLIANCE DATA FORM'!B28)</f>
        <v/>
      </c>
      <c r="B21" s="125" t="str">
        <f>IF('COMPLIANCE DATA FORM'!C28="","",'COMPLIANCE DATA FORM'!C28)</f>
        <v/>
      </c>
      <c r="C21" s="131" t="str">
        <f>IF('COMPLIANCE DATA FORM'!H28="","",'COMPLIANCE DATA FORM'!H28)</f>
        <v/>
      </c>
      <c r="D21" s="125" t="str">
        <f>IF('COMPLIANCE DATA FORM'!G28="","",'COMPLIANCE DATA FORM'!G28)</f>
        <v/>
      </c>
      <c r="E21" s="132" t="str">
        <f>IF('COMPLIANCE DATA FORM'!I28="","",'COMPLIANCE DATA FORM'!I28)</f>
        <v/>
      </c>
      <c r="F21" s="127"/>
      <c r="G21" s="129"/>
      <c r="H21" s="125" t="str">
        <f>IF('COMPLIANCE DATA FORM'!D28="","",'COMPLIANCE DATA FORM'!D28)</f>
        <v/>
      </c>
      <c r="I21" s="126" t="str">
        <f>'COMPLIANCE DATA FORM'!N28</f>
        <v/>
      </c>
      <c r="J21" s="127"/>
      <c r="K21" s="128"/>
      <c r="L21" s="128"/>
    </row>
    <row r="22" spans="1:14" x14ac:dyDescent="0.25">
      <c r="A22" s="130" t="str">
        <f>IF('COMPLIANCE DATA FORM'!B29="","",'COMPLIANCE DATA FORM'!B29)</f>
        <v/>
      </c>
      <c r="B22" s="125" t="str">
        <f>IF('COMPLIANCE DATA FORM'!C29="","",'COMPLIANCE DATA FORM'!C29)</f>
        <v/>
      </c>
      <c r="C22" s="131" t="str">
        <f>IF('COMPLIANCE DATA FORM'!H29="","",'COMPLIANCE DATA FORM'!H29)</f>
        <v/>
      </c>
      <c r="D22" s="125" t="str">
        <f>IF('COMPLIANCE DATA FORM'!G29="","",'COMPLIANCE DATA FORM'!G29)</f>
        <v/>
      </c>
      <c r="E22" s="132" t="str">
        <f>IF('COMPLIANCE DATA FORM'!I29="","",'COMPLIANCE DATA FORM'!I29)</f>
        <v/>
      </c>
      <c r="F22" s="127"/>
      <c r="G22" s="129"/>
      <c r="H22" s="125" t="str">
        <f>IF('COMPLIANCE DATA FORM'!D29="","",'COMPLIANCE DATA FORM'!D29)</f>
        <v/>
      </c>
      <c r="I22" s="126" t="str">
        <f>'COMPLIANCE DATA FORM'!N29</f>
        <v/>
      </c>
      <c r="J22" s="127"/>
      <c r="K22" s="128"/>
      <c r="L22" s="128"/>
    </row>
    <row r="25" spans="1:14" ht="18.75" x14ac:dyDescent="0.3">
      <c r="A25" s="88" t="str">
        <f>'COMPLIANCE DATA FORM'!B43</f>
        <v xml:space="preserve">CURRENT INFORMATION 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4" ht="18.75" x14ac:dyDescent="0.3">
      <c r="A26" s="87"/>
      <c r="B26" s="86"/>
      <c r="C26" s="86"/>
      <c r="D26" s="86"/>
      <c r="E26" s="86"/>
      <c r="F26" s="86"/>
      <c r="G26" s="86"/>
      <c r="H26" s="86"/>
      <c r="I26" s="86"/>
      <c r="J26" s="86"/>
      <c r="K26" s="85"/>
    </row>
    <row r="27" spans="1:14" ht="18.75" x14ac:dyDescent="0.3">
      <c r="A27" s="101" t="str">
        <f>'COMPLIANCE DATA FORM'!B45</f>
        <v>2-1</v>
      </c>
      <c r="B27" s="101" t="str">
        <f>'COMPLIANCE DATA FORM'!C45</f>
        <v>2-2</v>
      </c>
      <c r="C27" s="101" t="str">
        <f>'COMPLIANCE DATA FORM'!J45</f>
        <v>2-9</v>
      </c>
      <c r="D27" s="101" t="str">
        <f>'COMPLIANCE DATA FORM'!G45</f>
        <v>2-6</v>
      </c>
      <c r="E27" s="101" t="str">
        <f>'COMPLIANCE DATA FORM'!I45</f>
        <v>2-8</v>
      </c>
      <c r="F27" s="84"/>
      <c r="G27" s="84"/>
      <c r="H27" s="101" t="str">
        <f>'COMPLIANCE DATA FORM'!D45</f>
        <v>2-3</v>
      </c>
      <c r="I27" s="101" t="str">
        <f>'COMPLIANCE DATA FORM'!O45</f>
        <v>2-14</v>
      </c>
      <c r="J27" s="84"/>
      <c r="K27" s="84"/>
      <c r="M27" s="137">
        <f ca="1">TODAY()</f>
        <v>43770</v>
      </c>
      <c r="N27" s="101" t="str">
        <f>'COMPLIANCE DATA FORM'!H45</f>
        <v>2-7</v>
      </c>
    </row>
    <row r="28" spans="1:14" s="83" customFormat="1" ht="51" x14ac:dyDescent="0.25">
      <c r="A28" s="98" t="str">
        <f>'COMPLIANCE DATA FORM'!B46</f>
        <v>Unit (Apt.)
Number</v>
      </c>
      <c r="B28" s="98" t="str">
        <f>'COMPLIANCE DATA FORM'!C46</f>
        <v>HOME Unit Desig-
nation</v>
      </c>
      <c r="C28" s="98" t="str">
        <f>'COMPLIANCE DATA FORM'!J46</f>
        <v>Date
Income Info
Collected</v>
      </c>
      <c r="D28" s="98" t="str">
        <f>'COMPLIANCE DATA FORM'!G46</f>
        <v>Current
Number in
Household</v>
      </c>
      <c r="E28" s="98" t="str">
        <f>'COMPLIANCE DATA FORM'!I46</f>
        <v>Current
Tenant
Gross
Income</v>
      </c>
      <c r="F28" s="99" t="s">
        <v>8</v>
      </c>
      <c r="G28" s="99" t="s">
        <v>10</v>
      </c>
      <c r="H28" s="98" t="str">
        <f>'COMPLIANCE DATA FORM'!D46</f>
        <v># of
Bedrooms</v>
      </c>
      <c r="I28" s="98" t="str">
        <f>'COMPLIANCE DATA FORM'!O46</f>
        <v>Rent
+ Subsidy
+ UA =</v>
      </c>
      <c r="J28" s="99" t="s">
        <v>9</v>
      </c>
      <c r="K28" s="99" t="s">
        <v>11</v>
      </c>
      <c r="L28" s="97" t="s">
        <v>94</v>
      </c>
      <c r="M28" s="136" t="s">
        <v>93</v>
      </c>
      <c r="N28" s="98" t="str">
        <f>'COMPLIANCE DATA FORM'!H46</f>
        <v>Current
Lease
Expiration
Date</v>
      </c>
    </row>
    <row r="29" spans="1:14" x14ac:dyDescent="0.25">
      <c r="A29" s="94" t="str">
        <f>IF('COMPLIANCE DATA FORM'!B47="","",'COMPLIANCE DATA FORM'!B47)</f>
        <v/>
      </c>
      <c r="B29" s="94" t="str">
        <f>IF('COMPLIANCE DATA FORM'!C47="","",'COMPLIANCE DATA FORM'!C47)</f>
        <v/>
      </c>
      <c r="C29" s="94" t="str">
        <f>IF('COMPLIANCE DATA FORM'!J47="","",'COMPLIANCE DATA FORM'!J47)</f>
        <v/>
      </c>
      <c r="D29" s="94" t="str">
        <f>IF('COMPLIANCE DATA FORM'!G47="","",'COMPLIANCE DATA FORM'!G47)</f>
        <v/>
      </c>
      <c r="E29" s="94" t="str">
        <f>IF('COMPLIANCE DATA FORM'!I47="","",'COMPLIANCE DATA FORM'!I47)</f>
        <v/>
      </c>
      <c r="F29" s="129"/>
      <c r="G29" s="129"/>
      <c r="H29" s="94" t="str">
        <f>IF('COMPLIANCE DATA FORM'!D47="","",'COMPLIANCE DATA FORM'!D47)</f>
        <v/>
      </c>
      <c r="I29" s="94" t="str">
        <f>'COMPLIANCE DATA FORM'!O47</f>
        <v/>
      </c>
      <c r="J29" s="129"/>
      <c r="K29" s="128"/>
      <c r="L29" s="128"/>
      <c r="M29" s="128"/>
      <c r="N29" s="135" t="str">
        <f>IF('COMPLIANCE DATA FORM'!H47="","",'COMPLIANCE DATA FORM'!H47)</f>
        <v/>
      </c>
    </row>
    <row r="30" spans="1:14" x14ac:dyDescent="0.25">
      <c r="A30" s="94" t="str">
        <f>IF('COMPLIANCE DATA FORM'!B48="","",'COMPLIANCE DATA FORM'!B48)</f>
        <v/>
      </c>
      <c r="B30" s="94" t="str">
        <f>IF('COMPLIANCE DATA FORM'!C48="","",'COMPLIANCE DATA FORM'!C48)</f>
        <v/>
      </c>
      <c r="C30" s="94" t="str">
        <f>IF('COMPLIANCE DATA FORM'!J48="","",'COMPLIANCE DATA FORM'!J48)</f>
        <v/>
      </c>
      <c r="D30" s="94" t="str">
        <f>IF('COMPLIANCE DATA FORM'!G48="","",'COMPLIANCE DATA FORM'!G48)</f>
        <v/>
      </c>
      <c r="E30" s="94" t="str">
        <f>IF('COMPLIANCE DATA FORM'!I48="","",'COMPLIANCE DATA FORM'!I48)</f>
        <v/>
      </c>
      <c r="F30" s="129"/>
      <c r="G30" s="129"/>
      <c r="H30" s="94" t="str">
        <f>IF('COMPLIANCE DATA FORM'!D48="","",'COMPLIANCE DATA FORM'!D48)</f>
        <v/>
      </c>
      <c r="I30" s="94" t="str">
        <f>'COMPLIANCE DATA FORM'!O48</f>
        <v/>
      </c>
      <c r="J30" s="129"/>
      <c r="K30" s="128"/>
      <c r="L30" s="128"/>
      <c r="M30" s="128"/>
      <c r="N30" s="135" t="str">
        <f>IF('COMPLIANCE DATA FORM'!H48="","",'COMPLIANCE DATA FORM'!H48)</f>
        <v/>
      </c>
    </row>
    <row r="31" spans="1:14" x14ac:dyDescent="0.25">
      <c r="A31" s="94" t="str">
        <f>IF('COMPLIANCE DATA FORM'!B49="","",'COMPLIANCE DATA FORM'!B49)</f>
        <v/>
      </c>
      <c r="B31" s="94" t="str">
        <f>IF('COMPLIANCE DATA FORM'!C49="","",'COMPLIANCE DATA FORM'!C49)</f>
        <v/>
      </c>
      <c r="C31" s="94" t="str">
        <f>IF('COMPLIANCE DATA FORM'!J49="","",'COMPLIANCE DATA FORM'!J49)</f>
        <v/>
      </c>
      <c r="D31" s="94" t="str">
        <f>IF('COMPLIANCE DATA FORM'!G49="","",'COMPLIANCE DATA FORM'!G49)</f>
        <v/>
      </c>
      <c r="E31" s="94" t="str">
        <f>IF('COMPLIANCE DATA FORM'!I49="","",'COMPLIANCE DATA FORM'!I49)</f>
        <v/>
      </c>
      <c r="F31" s="129"/>
      <c r="G31" s="129"/>
      <c r="H31" s="94" t="str">
        <f>IF('COMPLIANCE DATA FORM'!D49="","",'COMPLIANCE DATA FORM'!D49)</f>
        <v/>
      </c>
      <c r="I31" s="94" t="str">
        <f>'COMPLIANCE DATA FORM'!O49</f>
        <v/>
      </c>
      <c r="J31" s="129"/>
      <c r="K31" s="128"/>
      <c r="L31" s="128"/>
      <c r="M31" s="128"/>
      <c r="N31" s="135" t="str">
        <f>IF('COMPLIANCE DATA FORM'!H49="","",'COMPLIANCE DATA FORM'!H49)</f>
        <v/>
      </c>
    </row>
    <row r="32" spans="1:14" x14ac:dyDescent="0.25">
      <c r="A32" s="94" t="str">
        <f>IF('COMPLIANCE DATA FORM'!B50="","",'COMPLIANCE DATA FORM'!B50)</f>
        <v/>
      </c>
      <c r="B32" s="94" t="str">
        <f>IF('COMPLIANCE DATA FORM'!C50="","",'COMPLIANCE DATA FORM'!C50)</f>
        <v/>
      </c>
      <c r="C32" s="94" t="str">
        <f>IF('COMPLIANCE DATA FORM'!J50="","",'COMPLIANCE DATA FORM'!J50)</f>
        <v/>
      </c>
      <c r="D32" s="94" t="str">
        <f>IF('COMPLIANCE DATA FORM'!G50="","",'COMPLIANCE DATA FORM'!G50)</f>
        <v/>
      </c>
      <c r="E32" s="94" t="str">
        <f>IF('COMPLIANCE DATA FORM'!I50="","",'COMPLIANCE DATA FORM'!I50)</f>
        <v/>
      </c>
      <c r="F32" s="129"/>
      <c r="G32" s="129"/>
      <c r="H32" s="94" t="str">
        <f>IF('COMPLIANCE DATA FORM'!D50="","",'COMPLIANCE DATA FORM'!D50)</f>
        <v/>
      </c>
      <c r="I32" s="94" t="str">
        <f>'COMPLIANCE DATA FORM'!O50</f>
        <v/>
      </c>
      <c r="J32" s="129"/>
      <c r="K32" s="128"/>
      <c r="L32" s="128"/>
      <c r="M32" s="128"/>
      <c r="N32" s="135" t="str">
        <f>IF('COMPLIANCE DATA FORM'!H50="","",'COMPLIANCE DATA FORM'!H50)</f>
        <v/>
      </c>
    </row>
    <row r="33" spans="1:14" x14ac:dyDescent="0.25">
      <c r="A33" s="94" t="str">
        <f>IF('COMPLIANCE DATA FORM'!B51="","",'COMPLIANCE DATA FORM'!B51)</f>
        <v/>
      </c>
      <c r="B33" s="94" t="str">
        <f>IF('COMPLIANCE DATA FORM'!C51="","",'COMPLIANCE DATA FORM'!C51)</f>
        <v/>
      </c>
      <c r="C33" s="94" t="str">
        <f>IF('COMPLIANCE DATA FORM'!J51="","",'COMPLIANCE DATA FORM'!J51)</f>
        <v/>
      </c>
      <c r="D33" s="94" t="str">
        <f>IF('COMPLIANCE DATA FORM'!G51="","",'COMPLIANCE DATA FORM'!G51)</f>
        <v/>
      </c>
      <c r="E33" s="94" t="str">
        <f>IF('COMPLIANCE DATA FORM'!I51="","",'COMPLIANCE DATA FORM'!I51)</f>
        <v/>
      </c>
      <c r="F33" s="129"/>
      <c r="G33" s="129"/>
      <c r="H33" s="94" t="str">
        <f>IF('COMPLIANCE DATA FORM'!D51="","",'COMPLIANCE DATA FORM'!D51)</f>
        <v/>
      </c>
      <c r="I33" s="94" t="str">
        <f>'COMPLIANCE DATA FORM'!O51</f>
        <v/>
      </c>
      <c r="J33" s="129"/>
      <c r="K33" s="128"/>
      <c r="L33" s="128"/>
      <c r="M33" s="128"/>
      <c r="N33" s="135" t="str">
        <f>IF('COMPLIANCE DATA FORM'!H51="","",'COMPLIANCE DATA FORM'!H51)</f>
        <v/>
      </c>
    </row>
    <row r="34" spans="1:14" x14ac:dyDescent="0.25">
      <c r="A34" s="94" t="str">
        <f>IF('COMPLIANCE DATA FORM'!B52="","",'COMPLIANCE DATA FORM'!B52)</f>
        <v/>
      </c>
      <c r="B34" s="94" t="str">
        <f>IF('COMPLIANCE DATA FORM'!C52="","",'COMPLIANCE DATA FORM'!C52)</f>
        <v/>
      </c>
      <c r="C34" s="94" t="str">
        <f>IF('COMPLIANCE DATA FORM'!J52="","",'COMPLIANCE DATA FORM'!J52)</f>
        <v/>
      </c>
      <c r="D34" s="94" t="str">
        <f>IF('COMPLIANCE DATA FORM'!G52="","",'COMPLIANCE DATA FORM'!G52)</f>
        <v/>
      </c>
      <c r="E34" s="94" t="str">
        <f>IF('COMPLIANCE DATA FORM'!I52="","",'COMPLIANCE DATA FORM'!I52)</f>
        <v/>
      </c>
      <c r="F34" s="129"/>
      <c r="G34" s="129"/>
      <c r="H34" s="94" t="str">
        <f>IF('COMPLIANCE DATA FORM'!D52="","",'COMPLIANCE DATA FORM'!D52)</f>
        <v/>
      </c>
      <c r="I34" s="94" t="str">
        <f>'COMPLIANCE DATA FORM'!O52</f>
        <v/>
      </c>
      <c r="J34" s="129"/>
      <c r="K34" s="128"/>
      <c r="L34" s="128"/>
      <c r="M34" s="128"/>
      <c r="N34" s="135" t="str">
        <f>IF('COMPLIANCE DATA FORM'!H52="","",'COMPLIANCE DATA FORM'!H52)</f>
        <v/>
      </c>
    </row>
    <row r="35" spans="1:14" x14ac:dyDescent="0.25">
      <c r="A35" s="94" t="str">
        <f>IF('COMPLIANCE DATA FORM'!B53="","",'COMPLIANCE DATA FORM'!B53)</f>
        <v/>
      </c>
      <c r="B35" s="94" t="str">
        <f>IF('COMPLIANCE DATA FORM'!C53="","",'COMPLIANCE DATA FORM'!C53)</f>
        <v/>
      </c>
      <c r="C35" s="94" t="str">
        <f>IF('COMPLIANCE DATA FORM'!J53="","",'COMPLIANCE DATA FORM'!J53)</f>
        <v/>
      </c>
      <c r="D35" s="94" t="str">
        <f>IF('COMPLIANCE DATA FORM'!G53="","",'COMPLIANCE DATA FORM'!G53)</f>
        <v/>
      </c>
      <c r="E35" s="94" t="str">
        <f>IF('COMPLIANCE DATA FORM'!I53="","",'COMPLIANCE DATA FORM'!I53)</f>
        <v/>
      </c>
      <c r="F35" s="129"/>
      <c r="G35" s="129"/>
      <c r="H35" s="94" t="str">
        <f>IF('COMPLIANCE DATA FORM'!D53="","",'COMPLIANCE DATA FORM'!D53)</f>
        <v/>
      </c>
      <c r="I35" s="94" t="str">
        <f>'COMPLIANCE DATA FORM'!O53</f>
        <v/>
      </c>
      <c r="J35" s="129"/>
      <c r="K35" s="128"/>
      <c r="L35" s="128"/>
      <c r="M35" s="128"/>
      <c r="N35" s="135" t="str">
        <f>IF('COMPLIANCE DATA FORM'!H53="","",'COMPLIANCE DATA FORM'!H53)</f>
        <v/>
      </c>
    </row>
    <row r="36" spans="1:14" x14ac:dyDescent="0.25">
      <c r="A36" s="94" t="str">
        <f>IF('COMPLIANCE DATA FORM'!B54="","",'COMPLIANCE DATA FORM'!B54)</f>
        <v/>
      </c>
      <c r="B36" s="94" t="str">
        <f>IF('COMPLIANCE DATA FORM'!C54="","",'COMPLIANCE DATA FORM'!C54)</f>
        <v/>
      </c>
      <c r="C36" s="94" t="str">
        <f>IF('COMPLIANCE DATA FORM'!J54="","",'COMPLIANCE DATA FORM'!J54)</f>
        <v/>
      </c>
      <c r="D36" s="94" t="str">
        <f>IF('COMPLIANCE DATA FORM'!G54="","",'COMPLIANCE DATA FORM'!G54)</f>
        <v/>
      </c>
      <c r="E36" s="94" t="str">
        <f>IF('COMPLIANCE DATA FORM'!I54="","",'COMPLIANCE DATA FORM'!I54)</f>
        <v/>
      </c>
      <c r="F36" s="129"/>
      <c r="G36" s="129"/>
      <c r="H36" s="94" t="str">
        <f>IF('COMPLIANCE DATA FORM'!D54="","",'COMPLIANCE DATA FORM'!D54)</f>
        <v/>
      </c>
      <c r="I36" s="94" t="str">
        <f>'COMPLIANCE DATA FORM'!O54</f>
        <v/>
      </c>
      <c r="J36" s="129"/>
      <c r="K36" s="128"/>
      <c r="L36" s="128"/>
      <c r="M36" s="128"/>
      <c r="N36" s="135" t="str">
        <f>IF('COMPLIANCE DATA FORM'!H54="","",'COMPLIANCE DATA FORM'!H54)</f>
        <v/>
      </c>
    </row>
    <row r="37" spans="1:14" x14ac:dyDescent="0.25">
      <c r="A37" s="94" t="str">
        <f>IF('COMPLIANCE DATA FORM'!B55="","",'COMPLIANCE DATA FORM'!B55)</f>
        <v/>
      </c>
      <c r="B37" s="94" t="str">
        <f>IF('COMPLIANCE DATA FORM'!C55="","",'COMPLIANCE DATA FORM'!C55)</f>
        <v/>
      </c>
      <c r="C37" s="94" t="str">
        <f>IF('COMPLIANCE DATA FORM'!J55="","",'COMPLIANCE DATA FORM'!J55)</f>
        <v/>
      </c>
      <c r="D37" s="94" t="str">
        <f>IF('COMPLIANCE DATA FORM'!G55="","",'COMPLIANCE DATA FORM'!G55)</f>
        <v/>
      </c>
      <c r="E37" s="94" t="str">
        <f>IF('COMPLIANCE DATA FORM'!I55="","",'COMPLIANCE DATA FORM'!I55)</f>
        <v/>
      </c>
      <c r="F37" s="129"/>
      <c r="G37" s="129"/>
      <c r="H37" s="94" t="str">
        <f>IF('COMPLIANCE DATA FORM'!D55="","",'COMPLIANCE DATA FORM'!D55)</f>
        <v/>
      </c>
      <c r="I37" s="94" t="str">
        <f>'COMPLIANCE DATA FORM'!O55</f>
        <v/>
      </c>
      <c r="J37" s="129"/>
      <c r="K37" s="128"/>
      <c r="L37" s="128"/>
      <c r="M37" s="128"/>
      <c r="N37" s="135" t="str">
        <f>IF('COMPLIANCE DATA FORM'!H55="","",'COMPLIANCE DATA FORM'!H55)</f>
        <v/>
      </c>
    </row>
    <row r="38" spans="1:14" x14ac:dyDescent="0.25">
      <c r="A38" s="94" t="str">
        <f>IF('COMPLIANCE DATA FORM'!B56="","",'COMPLIANCE DATA FORM'!B56)</f>
        <v/>
      </c>
      <c r="B38" s="94" t="str">
        <f>IF('COMPLIANCE DATA FORM'!C56="","",'COMPLIANCE DATA FORM'!C56)</f>
        <v/>
      </c>
      <c r="C38" s="94" t="str">
        <f>IF('COMPLIANCE DATA FORM'!J56="","",'COMPLIANCE DATA FORM'!J56)</f>
        <v/>
      </c>
      <c r="D38" s="94" t="str">
        <f>IF('COMPLIANCE DATA FORM'!G56="","",'COMPLIANCE DATA FORM'!G56)</f>
        <v/>
      </c>
      <c r="E38" s="94" t="str">
        <f>IF('COMPLIANCE DATA FORM'!I56="","",'COMPLIANCE DATA FORM'!I56)</f>
        <v/>
      </c>
      <c r="F38" s="129"/>
      <c r="G38" s="129"/>
      <c r="H38" s="94" t="str">
        <f>IF('COMPLIANCE DATA FORM'!D56="","",'COMPLIANCE DATA FORM'!D56)</f>
        <v/>
      </c>
      <c r="I38" s="94" t="str">
        <f>'COMPLIANCE DATA FORM'!O56</f>
        <v/>
      </c>
      <c r="J38" s="129"/>
      <c r="K38" s="128"/>
      <c r="L38" s="128"/>
      <c r="M38" s="128"/>
      <c r="N38" s="135" t="str">
        <f>IF('COMPLIANCE DATA FORM'!H56="","",'COMPLIANCE DATA FORM'!H56)</f>
        <v/>
      </c>
    </row>
    <row r="39" spans="1:14" x14ac:dyDescent="0.25">
      <c r="A39" s="94" t="str">
        <f>IF('COMPLIANCE DATA FORM'!B57="","",'COMPLIANCE DATA FORM'!B57)</f>
        <v/>
      </c>
      <c r="B39" s="94" t="str">
        <f>IF('COMPLIANCE DATA FORM'!C57="","",'COMPLIANCE DATA FORM'!C57)</f>
        <v/>
      </c>
      <c r="C39" s="94" t="str">
        <f>IF('COMPLIANCE DATA FORM'!J57="","",'COMPLIANCE DATA FORM'!J57)</f>
        <v/>
      </c>
      <c r="D39" s="94" t="str">
        <f>IF('COMPLIANCE DATA FORM'!G57="","",'COMPLIANCE DATA FORM'!G57)</f>
        <v/>
      </c>
      <c r="E39" s="94" t="str">
        <f>IF('COMPLIANCE DATA FORM'!I57="","",'COMPLIANCE DATA FORM'!I57)</f>
        <v/>
      </c>
      <c r="F39" s="129"/>
      <c r="G39" s="129"/>
      <c r="H39" s="94" t="str">
        <f>IF('COMPLIANCE DATA FORM'!D57="","",'COMPLIANCE DATA FORM'!D57)</f>
        <v/>
      </c>
      <c r="I39" s="94" t="str">
        <f>'COMPLIANCE DATA FORM'!O57</f>
        <v/>
      </c>
      <c r="J39" s="129"/>
      <c r="K39" s="128"/>
      <c r="L39" s="128"/>
      <c r="M39" s="128"/>
      <c r="N39" s="135" t="str">
        <f>IF('COMPLIANCE DATA FORM'!H57="","",'COMPLIANCE DATA FORM'!H57)</f>
        <v/>
      </c>
    </row>
    <row r="40" spans="1:14" x14ac:dyDescent="0.25">
      <c r="A40" s="94" t="str">
        <f>IF('COMPLIANCE DATA FORM'!B58="","",'COMPLIANCE DATA FORM'!B58)</f>
        <v/>
      </c>
      <c r="B40" s="94" t="str">
        <f>IF('COMPLIANCE DATA FORM'!C58="","",'COMPLIANCE DATA FORM'!C58)</f>
        <v/>
      </c>
      <c r="C40" s="94" t="str">
        <f>IF('COMPLIANCE DATA FORM'!J58="","",'COMPLIANCE DATA FORM'!J58)</f>
        <v/>
      </c>
      <c r="D40" s="94" t="str">
        <f>IF('COMPLIANCE DATA FORM'!G58="","",'COMPLIANCE DATA FORM'!G58)</f>
        <v/>
      </c>
      <c r="E40" s="94" t="str">
        <f>IF('COMPLIANCE DATA FORM'!I58="","",'COMPLIANCE DATA FORM'!I58)</f>
        <v/>
      </c>
      <c r="F40" s="129"/>
      <c r="G40" s="129"/>
      <c r="H40" s="94" t="str">
        <f>IF('COMPLIANCE DATA FORM'!D58="","",'COMPLIANCE DATA FORM'!D58)</f>
        <v/>
      </c>
      <c r="I40" s="94" t="str">
        <f>'COMPLIANCE DATA FORM'!O58</f>
        <v/>
      </c>
      <c r="J40" s="129"/>
      <c r="K40" s="128"/>
      <c r="L40" s="128"/>
      <c r="M40" s="128"/>
      <c r="N40" s="135" t="str">
        <f>IF('COMPLIANCE DATA FORM'!H58="","",'COMPLIANCE DATA FORM'!H58)</f>
        <v/>
      </c>
    </row>
    <row r="41" spans="1:14" x14ac:dyDescent="0.25">
      <c r="A41" s="94" t="str">
        <f>IF('COMPLIANCE DATA FORM'!B59="","",'COMPLIANCE DATA FORM'!B59)</f>
        <v/>
      </c>
      <c r="B41" s="94" t="str">
        <f>IF('COMPLIANCE DATA FORM'!C59="","",'COMPLIANCE DATA FORM'!C59)</f>
        <v/>
      </c>
      <c r="C41" s="94" t="str">
        <f>IF('COMPLIANCE DATA FORM'!J59="","",'COMPLIANCE DATA FORM'!J59)</f>
        <v/>
      </c>
      <c r="D41" s="94" t="str">
        <f>IF('COMPLIANCE DATA FORM'!G59="","",'COMPLIANCE DATA FORM'!G59)</f>
        <v/>
      </c>
      <c r="E41" s="94" t="str">
        <f>IF('COMPLIANCE DATA FORM'!I59="","",'COMPLIANCE DATA FORM'!I59)</f>
        <v/>
      </c>
      <c r="F41" s="129"/>
      <c r="G41" s="129"/>
      <c r="H41" s="94" t="str">
        <f>IF('COMPLIANCE DATA FORM'!D59="","",'COMPLIANCE DATA FORM'!D59)</f>
        <v/>
      </c>
      <c r="I41" s="94" t="str">
        <f>'COMPLIANCE DATA FORM'!O59</f>
        <v/>
      </c>
      <c r="J41" s="129"/>
      <c r="K41" s="128"/>
      <c r="L41" s="128"/>
      <c r="M41" s="128"/>
      <c r="N41" s="135" t="str">
        <f>IF('COMPLIANCE DATA FORM'!H59="","",'COMPLIANCE DATA FORM'!H59)</f>
        <v/>
      </c>
    </row>
    <row r="42" spans="1:14" x14ac:dyDescent="0.25">
      <c r="A42" s="94" t="str">
        <f>IF('COMPLIANCE DATA FORM'!B60="","",'COMPLIANCE DATA FORM'!B60)</f>
        <v/>
      </c>
      <c r="B42" s="94" t="str">
        <f>IF('COMPLIANCE DATA FORM'!C60="","",'COMPLIANCE DATA FORM'!C60)</f>
        <v/>
      </c>
      <c r="C42" s="94" t="str">
        <f>IF('COMPLIANCE DATA FORM'!J60="","",'COMPLIANCE DATA FORM'!J60)</f>
        <v/>
      </c>
      <c r="D42" s="94" t="str">
        <f>IF('COMPLIANCE DATA FORM'!G60="","",'COMPLIANCE DATA FORM'!G60)</f>
        <v/>
      </c>
      <c r="E42" s="94" t="str">
        <f>IF('COMPLIANCE DATA FORM'!I60="","",'COMPLIANCE DATA FORM'!I60)</f>
        <v/>
      </c>
      <c r="F42" s="129"/>
      <c r="G42" s="129"/>
      <c r="H42" s="94" t="str">
        <f>IF('COMPLIANCE DATA FORM'!D60="","",'COMPLIANCE DATA FORM'!D60)</f>
        <v/>
      </c>
      <c r="I42" s="94" t="str">
        <f>'COMPLIANCE DATA FORM'!O60</f>
        <v/>
      </c>
      <c r="J42" s="129"/>
      <c r="K42" s="128"/>
      <c r="L42" s="128"/>
      <c r="M42" s="128"/>
      <c r="N42" s="135" t="str">
        <f>IF('COMPLIANCE DATA FORM'!H60="","",'COMPLIANCE DATA FORM'!H60)</f>
        <v/>
      </c>
    </row>
    <row r="43" spans="1:14" x14ac:dyDescent="0.25">
      <c r="A43" s="94" t="str">
        <f>IF('COMPLIANCE DATA FORM'!B61="","",'COMPLIANCE DATA FORM'!B61)</f>
        <v/>
      </c>
      <c r="B43" s="94" t="str">
        <f>IF('COMPLIANCE DATA FORM'!C61="","",'COMPLIANCE DATA FORM'!C61)</f>
        <v/>
      </c>
      <c r="C43" s="94" t="str">
        <f>IF('COMPLIANCE DATA FORM'!J61="","",'COMPLIANCE DATA FORM'!J61)</f>
        <v/>
      </c>
      <c r="D43" s="94" t="str">
        <f>IF('COMPLIANCE DATA FORM'!G61="","",'COMPLIANCE DATA FORM'!G61)</f>
        <v/>
      </c>
      <c r="E43" s="94" t="str">
        <f>IF('COMPLIANCE DATA FORM'!I61="","",'COMPLIANCE DATA FORM'!I61)</f>
        <v/>
      </c>
      <c r="F43" s="129"/>
      <c r="G43" s="129"/>
      <c r="H43" s="94" t="str">
        <f>IF('COMPLIANCE DATA FORM'!D61="","",'COMPLIANCE DATA FORM'!D61)</f>
        <v/>
      </c>
      <c r="I43" s="94" t="str">
        <f>'COMPLIANCE DATA FORM'!O61</f>
        <v/>
      </c>
      <c r="J43" s="129"/>
      <c r="K43" s="128"/>
      <c r="L43" s="128"/>
      <c r="M43" s="128"/>
      <c r="N43" s="135" t="str">
        <f>IF('COMPLIANCE DATA FORM'!H61="","",'COMPLIANCE DATA FORM'!H61)</f>
        <v/>
      </c>
    </row>
    <row r="45" spans="1:14" x14ac:dyDescent="0.25">
      <c r="B45" s="82"/>
    </row>
    <row r="46" spans="1:14" x14ac:dyDescent="0.25">
      <c r="B46" s="80" t="str">
        <f>IF(COUNTIF(B29:B43,30)=0,"",COUNTIF(B29:B43,30))</f>
        <v/>
      </c>
      <c r="C46" s="79" t="str">
        <f>IF(B46=1,"30% Unit:",IF(B46&gt;1,"30% Units:",""))</f>
        <v>30% Units:</v>
      </c>
      <c r="D46" s="78"/>
      <c r="F46" s="81"/>
      <c r="H46" s="80" t="str">
        <f>IF(COUNTIF(H29:H43,1)=0,"",COUNTIF(H29:H43,1))</f>
        <v/>
      </c>
      <c r="I46" s="79" t="s">
        <v>58</v>
      </c>
      <c r="J46" s="78"/>
    </row>
    <row r="47" spans="1:14" x14ac:dyDescent="0.25">
      <c r="B47" s="80" t="str">
        <f>IF(COUNTIF(B29:B43,40)=0,"",COUNTIF(B29:B43,40))</f>
        <v/>
      </c>
      <c r="C47" s="79" t="str">
        <f>IF(B47=1,"40% Unit:",IF(B47&gt;1,"40% Units:",""))</f>
        <v>40% Units:</v>
      </c>
      <c r="D47" s="78"/>
      <c r="F47" s="81"/>
      <c r="H47" s="80" t="str">
        <f>IF(COUNTIF(H29:H43,2)=0,"",COUNTIF(H29:H43,2))</f>
        <v/>
      </c>
      <c r="I47" s="79" t="s">
        <v>59</v>
      </c>
      <c r="J47" s="78"/>
    </row>
    <row r="48" spans="1:14" x14ac:dyDescent="0.25">
      <c r="B48" s="80" t="str">
        <f>IF(COUNTIF(B29:B43,50)=0,"",COUNTIF(B29:B43,50))</f>
        <v/>
      </c>
      <c r="C48" s="79" t="str">
        <f>IF(B48=1,"50% Unit:",IF(B48&gt;1,"50% Units:",""))</f>
        <v>50% Units:</v>
      </c>
      <c r="D48" s="78"/>
      <c r="F48" s="81"/>
      <c r="H48" s="80" t="str">
        <f>IF(COUNTIF(H29:H43,3)=0,"",COUNTIF(H29:H43,3))</f>
        <v/>
      </c>
      <c r="I48" s="79" t="s">
        <v>60</v>
      </c>
      <c r="J48" s="78"/>
    </row>
    <row r="49" spans="2:10" x14ac:dyDescent="0.25">
      <c r="B49" s="80" t="str">
        <f>IF(COUNTIF(B29:B43,60)=0,"",COUNTIF(B29:B43,60))</f>
        <v/>
      </c>
      <c r="C49" s="79" t="str">
        <f>IF(B49=1,"60% Unit:",IF(B49&gt;1,"60% Units:"," "))</f>
        <v>60% Units:</v>
      </c>
      <c r="D49" s="78"/>
      <c r="F49" s="81"/>
      <c r="H49" s="80" t="str">
        <f>IF(COUNTIF(H29:H43,4)=0,"",COUNTIF(H29:H43,4))</f>
        <v/>
      </c>
      <c r="I49" s="79" t="s">
        <v>61</v>
      </c>
      <c r="J49" s="78"/>
    </row>
    <row r="50" spans="2:10" x14ac:dyDescent="0.25">
      <c r="B50" s="80" t="str">
        <f>IF(COUNTIF(B29:B43,"SRO")=0,"",COUNTIF(B29:B43,"SRO"))</f>
        <v/>
      </c>
      <c r="C50" s="79" t="str">
        <f>IF(B50=1,"SRO Unit:",IF(B50&gt;1,"SRO Units:",""))</f>
        <v>SRO Units:</v>
      </c>
      <c r="D50" s="78"/>
    </row>
    <row r="51" spans="2:10" x14ac:dyDescent="0.25">
      <c r="C51" s="81"/>
    </row>
    <row r="52" spans="2:10" x14ac:dyDescent="0.25">
      <c r="B52" s="80" t="str">
        <f>IF(SUM(B46:B51)=0,"",SUM(B46:B51))</f>
        <v/>
      </c>
      <c r="C52" s="79" t="s">
        <v>65</v>
      </c>
      <c r="D52" s="78"/>
    </row>
  </sheetData>
  <sheetProtection algorithmName="SHA-512" hashValue="5tqC7pDr8Vcbq0Dx5hkHV2jXh5MiD+nyFyF9OstjFLiDNpylG9yoOWTqPf01KCz6dEnh0BkoPAnUYfDUcwEz8g==" saltValue="7f5VVYf8Wg8TaIpBzLVGzw==" spinCount="100000" sheet="1" objects="1" scenarios="1" selectLockedCells="1"/>
  <conditionalFormatting sqref="G30:G43">
    <cfRule type="expression" dxfId="10" priority="16">
      <formula>$F30&gt;=$E30</formula>
    </cfRule>
    <cfRule type="expression" dxfId="9" priority="20">
      <formula>$F30&lt;$E30</formula>
    </cfRule>
  </conditionalFormatting>
  <conditionalFormatting sqref="G8:G22">
    <cfRule type="expression" dxfId="8" priority="13">
      <formula>$F8&gt;=$E8</formula>
    </cfRule>
    <cfRule type="expression" dxfId="7" priority="19">
      <formula>$F8&lt;$E8</formula>
    </cfRule>
  </conditionalFormatting>
  <conditionalFormatting sqref="K8:K22">
    <cfRule type="expression" dxfId="6" priority="17">
      <formula>$J8&gt;=$I8</formula>
    </cfRule>
    <cfRule type="expression" dxfId="5" priority="18">
      <formula>$J8&lt;$I8</formula>
    </cfRule>
  </conditionalFormatting>
  <conditionalFormatting sqref="K29:K43">
    <cfRule type="expression" dxfId="4" priority="14">
      <formula>$J29&gt;=$I29</formula>
    </cfRule>
    <cfRule type="expression" dxfId="3" priority="15">
      <formula>$J29&lt;$I29</formula>
    </cfRule>
  </conditionalFormatting>
  <conditionalFormatting sqref="G29">
    <cfRule type="expression" dxfId="2" priority="11">
      <formula>$F29&gt;=$E29</formula>
    </cfRule>
    <cfRule type="expression" dxfId="1" priority="12">
      <formula>$F29&lt;$E29</formula>
    </cfRule>
  </conditionalFormatting>
  <conditionalFormatting sqref="C52">
    <cfRule type="expression" dxfId="0" priority="5">
      <formula>$B52=""</formula>
    </cfRule>
  </conditionalFormatting>
  <pageMargins left="0.7" right="0.7" top="0.75" bottom="0.75" header="0.3" footer="0.3"/>
  <pageSetup paperSize="5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F7B3F25A96C54C9B76362B105D646D" ma:contentTypeVersion="2" ma:contentTypeDescription="Create a new document." ma:contentTypeScope="" ma:versionID="61fb13a129160efefed5f0c4eda78791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DEHCR</Division>
    <PublishingExpirationDate xmlns="http://schemas.microsoft.com/sharepoint/v3" xsi:nil="true"/>
    <PublishingStartDate xmlns="http://schemas.microsoft.com/sharepoint/v3" xsi:nil="true"/>
    <_dlc_DocId xmlns="bb65cc95-6d4e-4879-a879-9838761499af">33E6D4FPPFNA-223884491-2538</_dlc_DocId>
    <_dlc_DocIdUrl xmlns="bb65cc95-6d4e-4879-a879-9838761499af">
      <Url>https://doa.wi.gov/_layouts/15/DocIdRedir.aspx?ID=33E6D4FPPFNA-223884491-2538</Url>
      <Description>33E6D4FPPFNA-223884491-2538</Description>
    </_dlc_DocIdUrl>
  </documentManagement>
</p:properties>
</file>

<file path=customXml/itemProps1.xml><?xml version="1.0" encoding="utf-8"?>
<ds:datastoreItem xmlns:ds="http://schemas.openxmlformats.org/officeDocument/2006/customXml" ds:itemID="{8E6FF0C4-72B2-403E-904B-5B06BC72E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AB72ED-4B3E-4D53-B578-802F8CF976CF}"/>
</file>

<file path=customXml/itemProps3.xml><?xml version="1.0" encoding="utf-8"?>
<ds:datastoreItem xmlns:ds="http://schemas.openxmlformats.org/officeDocument/2006/customXml" ds:itemID="{0780E35F-4400-4B56-A3D1-781CA969DF4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D44D52E-FE32-412B-809D-57742AB8D6AB}">
  <ds:schemaRefs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bb65cc95-6d4e-4879-a879-9838761499a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e30f06f-ad7a-453a-8e08-8a8878e30bd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COMPLIANCE DATA FORM</vt:lpstr>
      <vt:lpstr>Analysis</vt:lpstr>
      <vt:lpstr>'COMPLIANCE DATA FORM'!Print_Area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Balsamo-Lilien, Joanna</dc:creator>
  <cp:lastModifiedBy>Dorzweiler, Luke - DOA</cp:lastModifiedBy>
  <cp:lastPrinted>2019-11-01T20:51:48Z</cp:lastPrinted>
  <dcterms:created xsi:type="dcterms:W3CDTF">2012-02-16T15:57:37Z</dcterms:created>
  <dcterms:modified xsi:type="dcterms:W3CDTF">2019-11-01T20:57:22Z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0x0101004EF7B3F25A96C54C9B76362B105D646D</vt:lpwstr>
  </property>
  <property fmtid="{D5CDD505-2E9C-101B-9397-08002B2CF9AE}" pid="3" name="_dlc_DocIdItemGuid">
    <vt:lpwstr>5b445645-3097-44dd-bc86-fe3a072ac6e0</vt:lpwstr>
  </property>
</Properties>
</file>